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7607859-1C1C-4CC9-B69C-C890614D38DC}" xr6:coauthVersionLast="46" xr6:coauthVersionMax="46" xr10:uidLastSave="{00000000-0000-0000-0000-000000000000}"/>
  <bookViews>
    <workbookView xWindow="-120" yWindow="-120" windowWidth="29040" windowHeight="15840" xr2:uid="{22F09414-4674-4536-B34C-C0249F9E6BD7}"/>
  </bookViews>
  <sheets>
    <sheet name="Main Menu" sheetId="1" r:id="rId1"/>
    <sheet name="R&amp;Ks by Gender" sheetId="2" r:id="rId2"/>
    <sheet name="National Age Population Pyramid" sheetId="7" r:id="rId3"/>
    <sheet name="R&amp;Ks by Ancestry" sheetId="6" r:id="rId4"/>
    <sheet name="R&amp;Ks by Religion" sheetId="4" r:id="rId5"/>
    <sheet name="R&amp;Ks by Citizenship Status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3" i="7"/>
  <c r="E27" i="2"/>
  <c r="D27" i="2"/>
  <c r="C27" i="2"/>
  <c r="E27" i="5"/>
  <c r="D27" i="5"/>
  <c r="C27" i="5"/>
  <c r="E3" i="5"/>
  <c r="AD30" i="6"/>
  <c r="AD29" i="6"/>
  <c r="AE30" i="6"/>
  <c r="AH29" i="6"/>
  <c r="AH30" i="6" s="1"/>
  <c r="AG29" i="6"/>
  <c r="AG30" i="6" s="1"/>
  <c r="AF29" i="6"/>
  <c r="AF30" i="6" s="1"/>
  <c r="AE29" i="6"/>
  <c r="Y5" i="6"/>
  <c r="Y6" i="6"/>
  <c r="Y7" i="6"/>
  <c r="Y8" i="6"/>
  <c r="AD8" i="6" s="1"/>
  <c r="Y9" i="6"/>
  <c r="Y10" i="6"/>
  <c r="Y11" i="6"/>
  <c r="AD11" i="6" s="1"/>
  <c r="Y12" i="6"/>
  <c r="AD12" i="6" s="1"/>
  <c r="Y13" i="6"/>
  <c r="Y14" i="6"/>
  <c r="Y15" i="6"/>
  <c r="Y16" i="6"/>
  <c r="AD16" i="6" s="1"/>
  <c r="Y17" i="6"/>
  <c r="Y18" i="6"/>
  <c r="Y19" i="6"/>
  <c r="AD19" i="6" s="1"/>
  <c r="Y20" i="6"/>
  <c r="AD20" i="6" s="1"/>
  <c r="Y21" i="6"/>
  <c r="Y22" i="6"/>
  <c r="Y23" i="6"/>
  <c r="Y24" i="6"/>
  <c r="AD24" i="6" s="1"/>
  <c r="Y25" i="6"/>
  <c r="Y26" i="6"/>
  <c r="Y27" i="6"/>
  <c r="AD27" i="6" s="1"/>
  <c r="AD7" i="6"/>
  <c r="AD15" i="6"/>
  <c r="AD23" i="6"/>
  <c r="Y4" i="6"/>
  <c r="AE4" i="6"/>
  <c r="AF4" i="6"/>
  <c r="AG4" i="6"/>
  <c r="AH4" i="6"/>
  <c r="AE5" i="6"/>
  <c r="AF5" i="6"/>
  <c r="AG5" i="6"/>
  <c r="AH5" i="6"/>
  <c r="AE6" i="6"/>
  <c r="AF6" i="6"/>
  <c r="AG6" i="6"/>
  <c r="AH6" i="6"/>
  <c r="AE7" i="6"/>
  <c r="AF7" i="6"/>
  <c r="AG7" i="6"/>
  <c r="AH7" i="6"/>
  <c r="AE8" i="6"/>
  <c r="AF8" i="6"/>
  <c r="AG8" i="6"/>
  <c r="AH8" i="6"/>
  <c r="AE9" i="6"/>
  <c r="AF9" i="6"/>
  <c r="AG9" i="6"/>
  <c r="AH9" i="6"/>
  <c r="AE10" i="6"/>
  <c r="AF10" i="6"/>
  <c r="AG10" i="6"/>
  <c r="AH10" i="6"/>
  <c r="AE11" i="6"/>
  <c r="AF11" i="6"/>
  <c r="AG11" i="6"/>
  <c r="AH11" i="6"/>
  <c r="AE12" i="6"/>
  <c r="AF12" i="6"/>
  <c r="AG12" i="6"/>
  <c r="AH12" i="6"/>
  <c r="AE13" i="6"/>
  <c r="AF13" i="6"/>
  <c r="AG13" i="6"/>
  <c r="AH13" i="6"/>
  <c r="AE14" i="6"/>
  <c r="AF14" i="6"/>
  <c r="AG14" i="6"/>
  <c r="AH14" i="6"/>
  <c r="AE15" i="6"/>
  <c r="AF15" i="6"/>
  <c r="AG15" i="6"/>
  <c r="AH15" i="6"/>
  <c r="AE16" i="6"/>
  <c r="AF16" i="6"/>
  <c r="AG16" i="6"/>
  <c r="AH16" i="6"/>
  <c r="AE17" i="6"/>
  <c r="AF17" i="6"/>
  <c r="AG17" i="6"/>
  <c r="AH17" i="6"/>
  <c r="AE18" i="6"/>
  <c r="AF18" i="6"/>
  <c r="AG18" i="6"/>
  <c r="AH18" i="6"/>
  <c r="AE19" i="6"/>
  <c r="AF19" i="6"/>
  <c r="AG19" i="6"/>
  <c r="AH19" i="6"/>
  <c r="AE20" i="6"/>
  <c r="AF20" i="6"/>
  <c r="AG20" i="6"/>
  <c r="AH20" i="6"/>
  <c r="AE21" i="6"/>
  <c r="AF21" i="6"/>
  <c r="AG21" i="6"/>
  <c r="AH21" i="6"/>
  <c r="AE22" i="6"/>
  <c r="AF22" i="6"/>
  <c r="AG22" i="6"/>
  <c r="AH22" i="6"/>
  <c r="AE23" i="6"/>
  <c r="AF23" i="6"/>
  <c r="AG23" i="6"/>
  <c r="AH23" i="6"/>
  <c r="AE24" i="6"/>
  <c r="AF24" i="6"/>
  <c r="AG24" i="6"/>
  <c r="AH24" i="6"/>
  <c r="AE25" i="6"/>
  <c r="AF25" i="6"/>
  <c r="AG25" i="6"/>
  <c r="AH25" i="6"/>
  <c r="AE26" i="6"/>
  <c r="AF26" i="6"/>
  <c r="AG26" i="6"/>
  <c r="AH26" i="6"/>
  <c r="AE27" i="6"/>
  <c r="AF27" i="6"/>
  <c r="AG27" i="6"/>
  <c r="AH27" i="6"/>
  <c r="AD5" i="6"/>
  <c r="AD6" i="6"/>
  <c r="AD9" i="6"/>
  <c r="AD10" i="6"/>
  <c r="AD13" i="6"/>
  <c r="AD14" i="6"/>
  <c r="AD17" i="6"/>
  <c r="AD18" i="6"/>
  <c r="AD21" i="6"/>
  <c r="AD22" i="6"/>
  <c r="AD25" i="6"/>
  <c r="AD26" i="6"/>
  <c r="AD4" i="6"/>
  <c r="R6" i="6"/>
  <c r="R11" i="6"/>
  <c r="R12" i="6"/>
  <c r="R16" i="6"/>
  <c r="R23" i="6"/>
  <c r="R24" i="6"/>
  <c r="R8" i="6"/>
  <c r="R13" i="6"/>
  <c r="R15" i="6"/>
  <c r="R20" i="6"/>
  <c r="R4" i="6"/>
  <c r="N4" i="6"/>
  <c r="O4" i="6"/>
  <c r="P4" i="6"/>
  <c r="Q4" i="6"/>
  <c r="S4" i="6"/>
  <c r="T4" i="6"/>
  <c r="U4" i="6"/>
  <c r="V4" i="6"/>
  <c r="W4" i="6"/>
  <c r="X4" i="6"/>
  <c r="S8" i="6"/>
  <c r="S12" i="6"/>
  <c r="S16" i="6"/>
  <c r="S20" i="6"/>
  <c r="S24" i="6"/>
  <c r="R5" i="6"/>
  <c r="S5" i="6"/>
  <c r="S6" i="6"/>
  <c r="R7" i="6"/>
  <c r="S7" i="6"/>
  <c r="R9" i="6"/>
  <c r="S9" i="6"/>
  <c r="R10" i="6"/>
  <c r="S10" i="6"/>
  <c r="S11" i="6"/>
  <c r="S13" i="6"/>
  <c r="R14" i="6"/>
  <c r="S14" i="6"/>
  <c r="S15" i="6"/>
  <c r="R17" i="6"/>
  <c r="S17" i="6"/>
  <c r="R18" i="6"/>
  <c r="S18" i="6"/>
  <c r="R19" i="6"/>
  <c r="S19" i="6"/>
  <c r="R21" i="6"/>
  <c r="S21" i="6"/>
  <c r="R22" i="6"/>
  <c r="S22" i="6"/>
  <c r="S23" i="6"/>
  <c r="R25" i="6"/>
  <c r="S25" i="6"/>
  <c r="R26" i="6"/>
  <c r="S26" i="6"/>
  <c r="R27" i="6"/>
  <c r="S27" i="6"/>
  <c r="X27" i="6"/>
  <c r="W27" i="6"/>
  <c r="V27" i="6"/>
  <c r="U27" i="6"/>
  <c r="T27" i="6"/>
  <c r="Q27" i="6"/>
  <c r="P27" i="6"/>
  <c r="O27" i="6"/>
  <c r="N27" i="6"/>
  <c r="X26" i="6"/>
  <c r="W26" i="6"/>
  <c r="V26" i="6"/>
  <c r="U26" i="6"/>
  <c r="T26" i="6"/>
  <c r="Q26" i="6"/>
  <c r="P26" i="6"/>
  <c r="O26" i="6"/>
  <c r="N26" i="6"/>
  <c r="X25" i="6"/>
  <c r="W25" i="6"/>
  <c r="V25" i="6"/>
  <c r="U25" i="6"/>
  <c r="T25" i="6"/>
  <c r="Q25" i="6"/>
  <c r="P25" i="6"/>
  <c r="O25" i="6"/>
  <c r="N25" i="6"/>
  <c r="X24" i="6"/>
  <c r="W24" i="6"/>
  <c r="V24" i="6"/>
  <c r="U24" i="6"/>
  <c r="T24" i="6"/>
  <c r="Q24" i="6"/>
  <c r="P24" i="6"/>
  <c r="O24" i="6"/>
  <c r="N24" i="6"/>
  <c r="X23" i="6"/>
  <c r="W23" i="6"/>
  <c r="V23" i="6"/>
  <c r="U23" i="6"/>
  <c r="T23" i="6"/>
  <c r="Q23" i="6"/>
  <c r="P23" i="6"/>
  <c r="O23" i="6"/>
  <c r="N23" i="6"/>
  <c r="X22" i="6"/>
  <c r="W22" i="6"/>
  <c r="V22" i="6"/>
  <c r="U22" i="6"/>
  <c r="T22" i="6"/>
  <c r="Q22" i="6"/>
  <c r="P22" i="6"/>
  <c r="O22" i="6"/>
  <c r="N22" i="6"/>
  <c r="X21" i="6"/>
  <c r="W21" i="6"/>
  <c r="V21" i="6"/>
  <c r="U21" i="6"/>
  <c r="T21" i="6"/>
  <c r="Q21" i="6"/>
  <c r="P21" i="6"/>
  <c r="O21" i="6"/>
  <c r="N21" i="6"/>
  <c r="X20" i="6"/>
  <c r="W20" i="6"/>
  <c r="V20" i="6"/>
  <c r="U20" i="6"/>
  <c r="T20" i="6"/>
  <c r="Q20" i="6"/>
  <c r="P20" i="6"/>
  <c r="O20" i="6"/>
  <c r="N20" i="6"/>
  <c r="X19" i="6"/>
  <c r="W19" i="6"/>
  <c r="V19" i="6"/>
  <c r="U19" i="6"/>
  <c r="T19" i="6"/>
  <c r="Q19" i="6"/>
  <c r="P19" i="6"/>
  <c r="O19" i="6"/>
  <c r="N19" i="6"/>
  <c r="X18" i="6"/>
  <c r="W18" i="6"/>
  <c r="V18" i="6"/>
  <c r="U18" i="6"/>
  <c r="T18" i="6"/>
  <c r="Q18" i="6"/>
  <c r="P18" i="6"/>
  <c r="O18" i="6"/>
  <c r="N18" i="6"/>
  <c r="X17" i="6"/>
  <c r="W17" i="6"/>
  <c r="V17" i="6"/>
  <c r="U17" i="6"/>
  <c r="T17" i="6"/>
  <c r="Q17" i="6"/>
  <c r="P17" i="6"/>
  <c r="O17" i="6"/>
  <c r="N17" i="6"/>
  <c r="X16" i="6"/>
  <c r="W16" i="6"/>
  <c r="V16" i="6"/>
  <c r="U16" i="6"/>
  <c r="T16" i="6"/>
  <c r="Q16" i="6"/>
  <c r="P16" i="6"/>
  <c r="O16" i="6"/>
  <c r="N16" i="6"/>
  <c r="X15" i="6"/>
  <c r="W15" i="6"/>
  <c r="V15" i="6"/>
  <c r="U15" i="6"/>
  <c r="T15" i="6"/>
  <c r="Q15" i="6"/>
  <c r="P15" i="6"/>
  <c r="O15" i="6"/>
  <c r="N15" i="6"/>
  <c r="X14" i="6"/>
  <c r="W14" i="6"/>
  <c r="V14" i="6"/>
  <c r="U14" i="6"/>
  <c r="T14" i="6"/>
  <c r="Q14" i="6"/>
  <c r="P14" i="6"/>
  <c r="O14" i="6"/>
  <c r="N14" i="6"/>
  <c r="X13" i="6"/>
  <c r="W13" i="6"/>
  <c r="V13" i="6"/>
  <c r="U13" i="6"/>
  <c r="T13" i="6"/>
  <c r="Q13" i="6"/>
  <c r="P13" i="6"/>
  <c r="O13" i="6"/>
  <c r="N13" i="6"/>
  <c r="X12" i="6"/>
  <c r="W12" i="6"/>
  <c r="V12" i="6"/>
  <c r="U12" i="6"/>
  <c r="T12" i="6"/>
  <c r="Q12" i="6"/>
  <c r="P12" i="6"/>
  <c r="O12" i="6"/>
  <c r="N12" i="6"/>
  <c r="X11" i="6"/>
  <c r="W11" i="6"/>
  <c r="V11" i="6"/>
  <c r="U11" i="6"/>
  <c r="T11" i="6"/>
  <c r="Q11" i="6"/>
  <c r="P11" i="6"/>
  <c r="O11" i="6"/>
  <c r="N11" i="6"/>
  <c r="X10" i="6"/>
  <c r="W10" i="6"/>
  <c r="V10" i="6"/>
  <c r="U10" i="6"/>
  <c r="T10" i="6"/>
  <c r="Q10" i="6"/>
  <c r="P10" i="6"/>
  <c r="O10" i="6"/>
  <c r="N10" i="6"/>
  <c r="X9" i="6"/>
  <c r="W9" i="6"/>
  <c r="V9" i="6"/>
  <c r="U9" i="6"/>
  <c r="T9" i="6"/>
  <c r="Q9" i="6"/>
  <c r="P9" i="6"/>
  <c r="O9" i="6"/>
  <c r="N9" i="6"/>
  <c r="X8" i="6"/>
  <c r="W8" i="6"/>
  <c r="V8" i="6"/>
  <c r="U8" i="6"/>
  <c r="T8" i="6"/>
  <c r="Q8" i="6"/>
  <c r="P8" i="6"/>
  <c r="O8" i="6"/>
  <c r="N8" i="6"/>
  <c r="X7" i="6"/>
  <c r="W7" i="6"/>
  <c r="V7" i="6"/>
  <c r="U7" i="6"/>
  <c r="T7" i="6"/>
  <c r="Q7" i="6"/>
  <c r="P7" i="6"/>
  <c r="O7" i="6"/>
  <c r="N7" i="6"/>
  <c r="X6" i="6"/>
  <c r="W6" i="6"/>
  <c r="V6" i="6"/>
  <c r="U6" i="6"/>
  <c r="T6" i="6"/>
  <c r="Q6" i="6"/>
  <c r="P6" i="6"/>
  <c r="O6" i="6"/>
  <c r="N6" i="6"/>
  <c r="X5" i="6"/>
  <c r="W5" i="6"/>
  <c r="V5" i="6"/>
  <c r="U5" i="6"/>
  <c r="T5" i="6"/>
  <c r="Q5" i="6"/>
  <c r="P5" i="6"/>
  <c r="O5" i="6"/>
  <c r="N5" i="6"/>
  <c r="N29" i="6" s="1"/>
  <c r="N30" i="6" s="1"/>
  <c r="B27" i="2"/>
  <c r="E4" i="5"/>
  <c r="H4" i="5" s="1"/>
  <c r="E5" i="5"/>
  <c r="H5" i="5" s="1"/>
  <c r="E6" i="5"/>
  <c r="H6" i="5" s="1"/>
  <c r="E7" i="5"/>
  <c r="H7" i="5" s="1"/>
  <c r="E8" i="5"/>
  <c r="E9" i="5"/>
  <c r="E10" i="5"/>
  <c r="H10" i="5" s="1"/>
  <c r="E11" i="5"/>
  <c r="H11" i="5" s="1"/>
  <c r="E12" i="5"/>
  <c r="H12" i="5" s="1"/>
  <c r="E13" i="5"/>
  <c r="H13" i="5" s="1"/>
  <c r="E14" i="5"/>
  <c r="H14" i="5" s="1"/>
  <c r="E15" i="5"/>
  <c r="H15" i="5" s="1"/>
  <c r="E16" i="5"/>
  <c r="H16" i="5" s="1"/>
  <c r="E17" i="5"/>
  <c r="H17" i="5" s="1"/>
  <c r="E18" i="5"/>
  <c r="H18" i="5" s="1"/>
  <c r="E19" i="5"/>
  <c r="H19" i="5" s="1"/>
  <c r="E20" i="5"/>
  <c r="H20" i="5" s="1"/>
  <c r="E21" i="5"/>
  <c r="H21" i="5" s="1"/>
  <c r="E22" i="5"/>
  <c r="H22" i="5" s="1"/>
  <c r="E23" i="5"/>
  <c r="H23" i="5" s="1"/>
  <c r="E24" i="5"/>
  <c r="H24" i="5" s="1"/>
  <c r="E25" i="5"/>
  <c r="H25" i="5" s="1"/>
  <c r="E26" i="5"/>
  <c r="H26" i="5" s="1"/>
  <c r="H3" i="5"/>
  <c r="B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H9" i="5"/>
  <c r="G9" i="5"/>
  <c r="F9" i="5"/>
  <c r="H8" i="5"/>
  <c r="G8" i="5"/>
  <c r="F8" i="5"/>
  <c r="G7" i="5"/>
  <c r="F7" i="5"/>
  <c r="G6" i="5"/>
  <c r="F6" i="5"/>
  <c r="G5" i="5"/>
  <c r="F5" i="5"/>
  <c r="G4" i="5"/>
  <c r="F4" i="5"/>
  <c r="G3" i="5"/>
  <c r="F3" i="5"/>
  <c r="L29" i="4"/>
  <c r="L30" i="4" s="1"/>
  <c r="Q30" i="4"/>
  <c r="M30" i="4"/>
  <c r="T29" i="4"/>
  <c r="T30" i="4" s="1"/>
  <c r="S29" i="4"/>
  <c r="S30" i="4" s="1"/>
  <c r="R29" i="4"/>
  <c r="R30" i="4" s="1"/>
  <c r="Q29" i="4"/>
  <c r="P29" i="4"/>
  <c r="P30" i="4" s="1"/>
  <c r="O29" i="4"/>
  <c r="O30" i="4" s="1"/>
  <c r="N29" i="4"/>
  <c r="N30" i="4" s="1"/>
  <c r="M29" i="4"/>
  <c r="M4" i="4"/>
  <c r="N4" i="4"/>
  <c r="O4" i="4"/>
  <c r="P4" i="4"/>
  <c r="Q4" i="4"/>
  <c r="R4" i="4"/>
  <c r="S4" i="4"/>
  <c r="T4" i="4"/>
  <c r="M5" i="4"/>
  <c r="N5" i="4"/>
  <c r="O5" i="4"/>
  <c r="P5" i="4"/>
  <c r="Q5" i="4"/>
  <c r="R5" i="4"/>
  <c r="S5" i="4"/>
  <c r="T5" i="4"/>
  <c r="M6" i="4"/>
  <c r="N6" i="4"/>
  <c r="O6" i="4"/>
  <c r="P6" i="4"/>
  <c r="Q6" i="4"/>
  <c r="R6" i="4"/>
  <c r="S6" i="4"/>
  <c r="T6" i="4"/>
  <c r="M7" i="4"/>
  <c r="N7" i="4"/>
  <c r="O7" i="4"/>
  <c r="P7" i="4"/>
  <c r="Q7" i="4"/>
  <c r="R7" i="4"/>
  <c r="S7" i="4"/>
  <c r="T7" i="4"/>
  <c r="M8" i="4"/>
  <c r="N8" i="4"/>
  <c r="O8" i="4"/>
  <c r="P8" i="4"/>
  <c r="Q8" i="4"/>
  <c r="R8" i="4"/>
  <c r="S8" i="4"/>
  <c r="T8" i="4"/>
  <c r="M9" i="4"/>
  <c r="N9" i="4"/>
  <c r="O9" i="4"/>
  <c r="P9" i="4"/>
  <c r="Q9" i="4"/>
  <c r="R9" i="4"/>
  <c r="S9" i="4"/>
  <c r="T9" i="4"/>
  <c r="M10" i="4"/>
  <c r="N10" i="4"/>
  <c r="O10" i="4"/>
  <c r="P10" i="4"/>
  <c r="Q10" i="4"/>
  <c r="R10" i="4"/>
  <c r="S10" i="4"/>
  <c r="T10" i="4"/>
  <c r="M11" i="4"/>
  <c r="N11" i="4"/>
  <c r="O11" i="4"/>
  <c r="P11" i="4"/>
  <c r="Q11" i="4"/>
  <c r="R11" i="4"/>
  <c r="S11" i="4"/>
  <c r="T11" i="4"/>
  <c r="M12" i="4"/>
  <c r="N12" i="4"/>
  <c r="O12" i="4"/>
  <c r="P12" i="4"/>
  <c r="Q12" i="4"/>
  <c r="R12" i="4"/>
  <c r="S12" i="4"/>
  <c r="T12" i="4"/>
  <c r="M13" i="4"/>
  <c r="N13" i="4"/>
  <c r="O13" i="4"/>
  <c r="P13" i="4"/>
  <c r="Q13" i="4"/>
  <c r="R13" i="4"/>
  <c r="S13" i="4"/>
  <c r="T13" i="4"/>
  <c r="M14" i="4"/>
  <c r="N14" i="4"/>
  <c r="O14" i="4"/>
  <c r="P14" i="4"/>
  <c r="Q14" i="4"/>
  <c r="R14" i="4"/>
  <c r="S14" i="4"/>
  <c r="T14" i="4"/>
  <c r="M15" i="4"/>
  <c r="N15" i="4"/>
  <c r="O15" i="4"/>
  <c r="P15" i="4"/>
  <c r="Q15" i="4"/>
  <c r="R15" i="4"/>
  <c r="S15" i="4"/>
  <c r="T15" i="4"/>
  <c r="M16" i="4"/>
  <c r="N16" i="4"/>
  <c r="O16" i="4"/>
  <c r="P16" i="4"/>
  <c r="Q16" i="4"/>
  <c r="R16" i="4"/>
  <c r="S16" i="4"/>
  <c r="T16" i="4"/>
  <c r="M17" i="4"/>
  <c r="N17" i="4"/>
  <c r="O17" i="4"/>
  <c r="P17" i="4"/>
  <c r="Q17" i="4"/>
  <c r="R17" i="4"/>
  <c r="S17" i="4"/>
  <c r="T17" i="4"/>
  <c r="M18" i="4"/>
  <c r="N18" i="4"/>
  <c r="O18" i="4"/>
  <c r="P18" i="4"/>
  <c r="Q18" i="4"/>
  <c r="R18" i="4"/>
  <c r="S18" i="4"/>
  <c r="T18" i="4"/>
  <c r="M19" i="4"/>
  <c r="N19" i="4"/>
  <c r="O19" i="4"/>
  <c r="P19" i="4"/>
  <c r="Q19" i="4"/>
  <c r="R19" i="4"/>
  <c r="S19" i="4"/>
  <c r="T19" i="4"/>
  <c r="M20" i="4"/>
  <c r="N20" i="4"/>
  <c r="O20" i="4"/>
  <c r="P20" i="4"/>
  <c r="Q20" i="4"/>
  <c r="R20" i="4"/>
  <c r="S20" i="4"/>
  <c r="T20" i="4"/>
  <c r="M21" i="4"/>
  <c r="N21" i="4"/>
  <c r="O21" i="4"/>
  <c r="P21" i="4"/>
  <c r="Q21" i="4"/>
  <c r="R21" i="4"/>
  <c r="S21" i="4"/>
  <c r="T21" i="4"/>
  <c r="M22" i="4"/>
  <c r="N22" i="4"/>
  <c r="O22" i="4"/>
  <c r="P22" i="4"/>
  <c r="Q22" i="4"/>
  <c r="R22" i="4"/>
  <c r="S22" i="4"/>
  <c r="T22" i="4"/>
  <c r="M23" i="4"/>
  <c r="N23" i="4"/>
  <c r="O23" i="4"/>
  <c r="P23" i="4"/>
  <c r="Q23" i="4"/>
  <c r="R23" i="4"/>
  <c r="S23" i="4"/>
  <c r="T23" i="4"/>
  <c r="M24" i="4"/>
  <c r="N24" i="4"/>
  <c r="O24" i="4"/>
  <c r="P24" i="4"/>
  <c r="Q24" i="4"/>
  <c r="R24" i="4"/>
  <c r="S24" i="4"/>
  <c r="T24" i="4"/>
  <c r="M25" i="4"/>
  <c r="N25" i="4"/>
  <c r="O25" i="4"/>
  <c r="P25" i="4"/>
  <c r="Q25" i="4"/>
  <c r="R25" i="4"/>
  <c r="S25" i="4"/>
  <c r="T25" i="4"/>
  <c r="M26" i="4"/>
  <c r="N26" i="4"/>
  <c r="O26" i="4"/>
  <c r="P26" i="4"/>
  <c r="Q26" i="4"/>
  <c r="R26" i="4"/>
  <c r="S26" i="4"/>
  <c r="T26" i="4"/>
  <c r="M27" i="4"/>
  <c r="N27" i="4"/>
  <c r="O27" i="4"/>
  <c r="P27" i="4"/>
  <c r="Q27" i="4"/>
  <c r="R27" i="4"/>
  <c r="S27" i="4"/>
  <c r="T27" i="4"/>
  <c r="L17" i="4"/>
  <c r="L18" i="4"/>
  <c r="L19" i="4"/>
  <c r="L20" i="4"/>
  <c r="L21" i="4"/>
  <c r="L22" i="4"/>
  <c r="L23" i="4"/>
  <c r="L24" i="4"/>
  <c r="L25" i="4"/>
  <c r="L26" i="4"/>
  <c r="L27" i="4"/>
  <c r="L5" i="4"/>
  <c r="L6" i="4"/>
  <c r="L7" i="4"/>
  <c r="L8" i="4"/>
  <c r="L9" i="4"/>
  <c r="L10" i="4"/>
  <c r="L11" i="4"/>
  <c r="L12" i="4"/>
  <c r="L13" i="4"/>
  <c r="L14" i="4"/>
  <c r="L15" i="4"/>
  <c r="L16" i="4"/>
  <c r="L4" i="4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3" i="2"/>
  <c r="H3" i="2"/>
  <c r="H27" i="2" s="1"/>
  <c r="G3" i="2"/>
  <c r="G27" i="2" s="1"/>
  <c r="F3" i="2"/>
  <c r="F27" i="2" s="1"/>
  <c r="S29" i="6" l="1"/>
  <c r="S30" i="6" s="1"/>
  <c r="R29" i="6"/>
  <c r="R30" i="6" s="1"/>
  <c r="T29" i="6"/>
  <c r="T30" i="6" s="1"/>
  <c r="X29" i="6"/>
  <c r="X30" i="6" s="1"/>
  <c r="U29" i="6"/>
  <c r="U30" i="6" s="1"/>
  <c r="P29" i="6"/>
  <c r="P30" i="6" s="1"/>
  <c r="V29" i="6"/>
  <c r="V30" i="6" s="1"/>
  <c r="O29" i="6"/>
  <c r="O30" i="6" s="1"/>
  <c r="Q29" i="6"/>
  <c r="Q30" i="6" s="1"/>
  <c r="W29" i="6"/>
  <c r="W30" i="6" s="1"/>
  <c r="G27" i="5"/>
  <c r="H27" i="5"/>
  <c r="F27" i="5"/>
  <c r="I27" i="2"/>
</calcChain>
</file>

<file path=xl/sharedStrings.xml><?xml version="1.0" encoding="utf-8"?>
<sst xmlns="http://schemas.openxmlformats.org/spreadsheetml/2006/main" count="250" uniqueCount="102">
  <si>
    <t>UNIT</t>
  </si>
  <si>
    <t>POPULATION</t>
  </si>
  <si>
    <t>MALE</t>
  </si>
  <si>
    <t>FEMALE</t>
  </si>
  <si>
    <t>OTHER</t>
  </si>
  <si>
    <t>POP MALE</t>
  </si>
  <si>
    <t>POP FEMALE</t>
  </si>
  <si>
    <t>POP OTHER</t>
  </si>
  <si>
    <t>Ménkǒu Dǎo</t>
  </si>
  <si>
    <t>Xanthi</t>
  </si>
  <si>
    <t>Danaëneos</t>
  </si>
  <si>
    <t>Qi Zhou</t>
  </si>
  <si>
    <t>Polyxenesia</t>
  </si>
  <si>
    <t>Qing Yuán Shán</t>
  </si>
  <si>
    <t>Kókkinosonesia</t>
  </si>
  <si>
    <t>Nea Salamis</t>
  </si>
  <si>
    <t>Ouranesos</t>
  </si>
  <si>
    <t>Britomart</t>
  </si>
  <si>
    <t>Nonus</t>
  </si>
  <si>
    <t>Qin Chuán</t>
  </si>
  <si>
    <t>Ierax</t>
  </si>
  <si>
    <t>Wan Shan</t>
  </si>
  <si>
    <t>Euxinus</t>
  </si>
  <si>
    <t>Pudutamilakam</t>
  </si>
  <si>
    <t>Feng Huáng Gu</t>
  </si>
  <si>
    <t>Eustachyschora</t>
  </si>
  <si>
    <t>Pan Gu</t>
  </si>
  <si>
    <t>Onesiphoros</t>
  </si>
  <si>
    <t>Aziznesos</t>
  </si>
  <si>
    <t>Frourónisi</t>
  </si>
  <si>
    <t>Vikramanad</t>
  </si>
  <si>
    <t>Zhóu Si Dǎo</t>
  </si>
  <si>
    <t>TOTAL</t>
  </si>
  <si>
    <t>REPUBLIC/KINGDOM</t>
  </si>
  <si>
    <t>M/F Diff.</t>
  </si>
  <si>
    <r>
      <t xml:space="preserve">REPUBLICS &amp; KINGDOM BY GENDER </t>
    </r>
    <r>
      <rPr>
        <i/>
        <sz val="11"/>
        <color theme="0"/>
        <rFont val="Calibri"/>
        <family val="2"/>
        <scheme val="minor"/>
      </rPr>
      <t>(self-identified)</t>
    </r>
  </si>
  <si>
    <t>DEMOGRAPHICS OF XUANDE-XIPHOI</t>
  </si>
  <si>
    <t>Most Recent Census Completion:</t>
  </si>
  <si>
    <t>BASIC DATA</t>
  </si>
  <si>
    <t>PERCENTAGES</t>
  </si>
  <si>
    <t>XUANDEAN</t>
  </si>
  <si>
    <t>XIPHOIAN</t>
  </si>
  <si>
    <t>CHOLAN</t>
  </si>
  <si>
    <t>TRADE DIASPORAN</t>
  </si>
  <si>
    <t>OTHER ASIAN</t>
  </si>
  <si>
    <t>OTHER AFRICAN</t>
  </si>
  <si>
    <t>OTHER EUROPEAN</t>
  </si>
  <si>
    <t>OTHER AMERICAN</t>
  </si>
  <si>
    <t>ALL OTHER</t>
  </si>
  <si>
    <t>National Totals:</t>
  </si>
  <si>
    <t>National Percentage:</t>
  </si>
  <si>
    <t>NO RELIGION</t>
  </si>
  <si>
    <t>CHRISTIANITY</t>
  </si>
  <si>
    <t>BUDDHISM</t>
  </si>
  <si>
    <t>TAOSIM</t>
  </si>
  <si>
    <t>ISLAM</t>
  </si>
  <si>
    <t>HINDUISM</t>
  </si>
  <si>
    <t>JUDAISM</t>
  </si>
  <si>
    <t>SIKHISM</t>
  </si>
  <si>
    <r>
      <t xml:space="preserve">REPUBLICS &amp; KINGDOM BY RELIGION </t>
    </r>
    <r>
      <rPr>
        <i/>
        <sz val="11"/>
        <color theme="0"/>
        <rFont val="Calibri"/>
        <family val="2"/>
        <scheme val="minor"/>
      </rPr>
      <t>(self-identified)</t>
    </r>
  </si>
  <si>
    <t>OPEN BORDER RESIDENT</t>
  </si>
  <si>
    <t>REPUBLICS &amp; KINGDOM BY CITIZENSHIP STATUSES (PREDICTION)</t>
  </si>
  <si>
    <t>X.X. NATIONAL</t>
  </si>
  <si>
    <t>CITIZEN</t>
  </si>
  <si>
    <r>
      <t xml:space="preserve">REPUBLICS &amp; KINGDOM BY ANCESTRY </t>
    </r>
    <r>
      <rPr>
        <i/>
        <sz val="11"/>
        <color theme="0"/>
        <rFont val="Calibri"/>
        <family val="2"/>
        <scheme val="minor"/>
      </rPr>
      <t>(self-identified)</t>
    </r>
  </si>
  <si>
    <t>Link</t>
  </si>
  <si>
    <t>Republics &amp; Kingdom by Gender</t>
  </si>
  <si>
    <t>Republics &amp; Kingdom by Ancestry</t>
  </si>
  <si>
    <t>Republics &amp; Kingdom by Religion</t>
  </si>
  <si>
    <t>ZELLATIAN</t>
  </si>
  <si>
    <t>KENOS ISLANDER</t>
  </si>
  <si>
    <t>MULTIPLE ETHNICITIES, PERCENTAGES</t>
  </si>
  <si>
    <t>MULTIPLE ETHNICITIES, POPULATION</t>
  </si>
  <si>
    <t>1 ETHNICITY</t>
  </si>
  <si>
    <t>2 ETHNICITIES</t>
  </si>
  <si>
    <t>3 ETHNICITIES</t>
  </si>
  <si>
    <t>4 ETHNICITIES</t>
  </si>
  <si>
    <t>5+ ETHNICITIES</t>
  </si>
  <si>
    <t>100+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</si>
  <si>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</si>
  <si>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</si>
  <si>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</si>
  <si>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</si>
  <si>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</si>
  <si>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</si>
  <si>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</si>
  <si>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</si>
  <si>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</si>
  <si>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</si>
  <si>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</si>
  <si>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</si>
  <si>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</si>
  <si>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</si>
  <si>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</si>
  <si>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</si>
  <si>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</si>
  <si>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</si>
  <si>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</si>
  <si>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</si>
  <si>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XUANDE-XIPHOI POPULATION PYRAMID</t>
  </si>
  <si>
    <t>National Age Population Pyramid</t>
  </si>
  <si>
    <t>Republics &amp; Kingdom by Citizenship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</si>
</sst>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[$-F800]dddd\,\ mmmm\ dd\,\ yyyy"/>
    <numFmt numFmtId="169" formatCode="0.0000%"/>
    <numFmt numFmtId="170" formatCode="0.000000%"/>
    <numFmt numFmtId="171" formatCode="0.0000000%"/>
    <numFmt numFmtId="172" formatCode="0.00000000000000000%"/>
    <numFmt numFmtId="173" formatCode="0.0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165" fontId="0" fillId="0" borderId="2" xfId="3" applyNumberFormat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165" fontId="0" fillId="0" borderId="8" xfId="3" applyNumberFormat="1" applyFont="1" applyBorder="1"/>
    <xf numFmtId="10" fontId="0" fillId="0" borderId="9" xfId="2" applyNumberFormat="1" applyFon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10" fontId="0" fillId="0" borderId="11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12" xfId="0" applyNumberFormat="1" applyBorder="1"/>
    <xf numFmtId="10" fontId="0" fillId="0" borderId="13" xfId="0" applyNumberFormat="1" applyBorder="1"/>
    <xf numFmtId="10" fontId="0" fillId="0" borderId="14" xfId="2" applyNumberFormat="1" applyFont="1" applyBorder="1" applyAlignment="1">
      <alignment horizontal="center" vertical="center"/>
    </xf>
    <xf numFmtId="10" fontId="0" fillId="0" borderId="15" xfId="2" applyNumberFormat="1" applyFont="1" applyBorder="1" applyAlignment="1">
      <alignment horizontal="center" vertical="center"/>
    </xf>
    <xf numFmtId="10" fontId="0" fillId="0" borderId="16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17" xfId="0" applyNumberFormat="1" applyBorder="1"/>
    <xf numFmtId="0" fontId="0" fillId="0" borderId="18" xfId="0" applyBorder="1"/>
    <xf numFmtId="165" fontId="0" fillId="0" borderId="19" xfId="3" applyNumberFormat="1" applyFont="1" applyBorder="1"/>
    <xf numFmtId="10" fontId="0" fillId="0" borderId="20" xfId="2" applyNumberFormat="1" applyFont="1" applyBorder="1" applyAlignment="1">
      <alignment horizontal="center" vertical="center"/>
    </xf>
    <xf numFmtId="10" fontId="0" fillId="0" borderId="21" xfId="2" applyNumberFormat="1" applyFont="1" applyBorder="1" applyAlignment="1">
      <alignment horizontal="center" vertical="center"/>
    </xf>
    <xf numFmtId="10" fontId="0" fillId="0" borderId="22" xfId="0" applyNumberFormat="1" applyBorder="1"/>
    <xf numFmtId="166" fontId="0" fillId="0" borderId="20" xfId="0" applyNumberFormat="1" applyBorder="1"/>
    <xf numFmtId="166" fontId="0" fillId="0" borderId="21" xfId="0" applyNumberFormat="1" applyBorder="1"/>
    <xf numFmtId="166" fontId="0" fillId="0" borderId="23" xfId="0" applyNumberFormat="1" applyBorder="1"/>
    <xf numFmtId="167" fontId="0" fillId="0" borderId="6" xfId="2" applyNumberFormat="1" applyFont="1" applyBorder="1" applyAlignment="1">
      <alignment horizontal="center" vertical="center"/>
    </xf>
    <xf numFmtId="166" fontId="0" fillId="0" borderId="1" xfId="0" applyNumberFormat="1" applyBorder="1"/>
    <xf numFmtId="166" fontId="0" fillId="0" borderId="24" xfId="0" applyNumberFormat="1" applyBorder="1"/>
    <xf numFmtId="166" fontId="0" fillId="0" borderId="2" xfId="0" applyNumberFormat="1" applyBorder="1"/>
    <xf numFmtId="10" fontId="0" fillId="0" borderId="6" xfId="0" applyNumberFormat="1" applyBorder="1"/>
    <xf numFmtId="168" fontId="0" fillId="4" borderId="19" xfId="0" applyNumberFormat="1" applyFill="1" applyBorder="1"/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10" xfId="2" applyNumberFormat="1" applyFont="1" applyBorder="1" applyAlignment="1">
      <alignment horizontal="center" vertical="center"/>
    </xf>
    <xf numFmtId="165" fontId="0" fillId="0" borderId="9" xfId="3" applyNumberFormat="1" applyFont="1" applyBorder="1" applyAlignment="1">
      <alignment horizontal="center" vertical="center"/>
    </xf>
    <xf numFmtId="165" fontId="0" fillId="0" borderId="10" xfId="3" applyNumberFormat="1" applyFont="1" applyBorder="1" applyAlignment="1">
      <alignment horizontal="center" vertical="center"/>
    </xf>
    <xf numFmtId="169" fontId="0" fillId="0" borderId="15" xfId="2" applyNumberFormat="1" applyFont="1" applyBorder="1" applyAlignment="1">
      <alignment horizontal="center" vertical="center"/>
    </xf>
    <xf numFmtId="169" fontId="0" fillId="0" borderId="16" xfId="2" applyNumberFormat="1" applyFont="1" applyBorder="1" applyAlignment="1">
      <alignment horizontal="center" vertical="center"/>
    </xf>
    <xf numFmtId="165" fontId="0" fillId="0" borderId="14" xfId="3" applyNumberFormat="1" applyFont="1" applyBorder="1" applyAlignment="1">
      <alignment horizontal="center" vertical="center"/>
    </xf>
    <xf numFmtId="165" fontId="0" fillId="0" borderId="15" xfId="3" applyNumberFormat="1" applyFont="1" applyBorder="1" applyAlignment="1">
      <alignment horizontal="center" vertical="center"/>
    </xf>
    <xf numFmtId="169" fontId="0" fillId="0" borderId="21" xfId="2" applyNumberFormat="1" applyFont="1" applyBorder="1" applyAlignment="1">
      <alignment horizontal="center" vertical="center"/>
    </xf>
    <xf numFmtId="165" fontId="0" fillId="0" borderId="20" xfId="3" applyNumberFormat="1" applyFont="1" applyBorder="1" applyAlignment="1">
      <alignment horizontal="center" vertical="center"/>
    </xf>
    <xf numFmtId="165" fontId="0" fillId="0" borderId="21" xfId="3" applyNumberFormat="1" applyFont="1" applyBorder="1" applyAlignment="1">
      <alignment horizontal="center" vertical="center"/>
    </xf>
    <xf numFmtId="165" fontId="0" fillId="0" borderId="0" xfId="3" applyNumberFormat="1" applyFont="1"/>
    <xf numFmtId="169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/>
    <xf numFmtId="165" fontId="2" fillId="0" borderId="1" xfId="3" applyNumberFormat="1" applyFont="1" applyBorder="1"/>
    <xf numFmtId="165" fontId="2" fillId="0" borderId="6" xfId="3" applyNumberFormat="1" applyFont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0" fillId="0" borderId="12" xfId="3" applyNumberFormat="1" applyFont="1" applyBorder="1" applyAlignment="1">
      <alignment horizontal="center" vertical="center"/>
    </xf>
    <xf numFmtId="165" fontId="0" fillId="0" borderId="17" xfId="3" applyNumberFormat="1" applyFont="1" applyBorder="1" applyAlignment="1">
      <alignment horizontal="center" vertical="center"/>
    </xf>
    <xf numFmtId="165" fontId="0" fillId="0" borderId="23" xfId="3" applyNumberFormat="1" applyFont="1" applyBorder="1" applyAlignment="1">
      <alignment horizontal="center" vertical="center"/>
    </xf>
    <xf numFmtId="169" fontId="2" fillId="0" borderId="1" xfId="2" applyNumberFormat="1" applyFont="1" applyBorder="1"/>
    <xf numFmtId="169" fontId="2" fillId="0" borderId="6" xfId="2" applyNumberFormat="1" applyFont="1" applyBorder="1"/>
    <xf numFmtId="167" fontId="0" fillId="0" borderId="0" xfId="2" applyNumberFormat="1" applyFont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167" fontId="0" fillId="0" borderId="0" xfId="0" applyNumberFormat="1"/>
    <xf numFmtId="167" fontId="0" fillId="0" borderId="8" xfId="2" applyNumberFormat="1" applyFont="1" applyBorder="1" applyAlignment="1">
      <alignment horizontal="center" vertical="center"/>
    </xf>
    <xf numFmtId="167" fontId="0" fillId="0" borderId="25" xfId="2" applyNumberFormat="1" applyFont="1" applyBorder="1" applyAlignment="1">
      <alignment horizontal="center" vertical="center"/>
    </xf>
    <xf numFmtId="167" fontId="0" fillId="0" borderId="19" xfId="2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7" xfId="1" applyNumberFormat="1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166" fontId="0" fillId="0" borderId="18" xfId="1" applyNumberFormat="1" applyFont="1" applyBorder="1" applyAlignment="1">
      <alignment horizontal="center" vertical="center"/>
    </xf>
    <xf numFmtId="166" fontId="0" fillId="0" borderId="25" xfId="1" applyNumberFormat="1" applyFont="1" applyBorder="1" applyAlignment="1">
      <alignment horizontal="center" vertical="center"/>
    </xf>
    <xf numFmtId="166" fontId="0" fillId="0" borderId="19" xfId="1" applyNumberFormat="1" applyFont="1" applyBorder="1" applyAlignment="1">
      <alignment horizontal="center" vertical="center"/>
    </xf>
    <xf numFmtId="166" fontId="0" fillId="0" borderId="26" xfId="0" applyNumberFormat="1" applyBorder="1"/>
    <xf numFmtId="166" fontId="0" fillId="0" borderId="27" xfId="0" applyNumberFormat="1" applyBorder="1"/>
    <xf numFmtId="166" fontId="0" fillId="0" borderId="28" xfId="0" applyNumberFormat="1" applyBorder="1"/>
    <xf numFmtId="169" fontId="0" fillId="0" borderId="14" xfId="2" applyNumberFormat="1" applyFont="1" applyBorder="1" applyAlignment="1">
      <alignment horizontal="center" vertical="center"/>
    </xf>
    <xf numFmtId="167" fontId="0" fillId="0" borderId="2" xfId="2" applyNumberFormat="1" applyFont="1" applyBorder="1" applyAlignment="1">
      <alignment horizontal="center" vertical="center"/>
    </xf>
    <xf numFmtId="167" fontId="0" fillId="0" borderId="29" xfId="2" applyNumberFormat="1" applyFont="1" applyBorder="1" applyAlignment="1">
      <alignment horizontal="center" vertical="center"/>
    </xf>
    <xf numFmtId="167" fontId="0" fillId="0" borderId="30" xfId="2" applyNumberFormat="1" applyFont="1" applyBorder="1" applyAlignment="1">
      <alignment horizontal="center" vertical="center"/>
    </xf>
    <xf numFmtId="169" fontId="0" fillId="0" borderId="0" xfId="2" applyNumberFormat="1" applyFont="1"/>
    <xf numFmtId="169" fontId="0" fillId="0" borderId="17" xfId="0" applyNumberFormat="1" applyBorder="1"/>
    <xf numFmtId="169" fontId="0" fillId="0" borderId="31" xfId="2" applyNumberFormat="1" applyFont="1" applyBorder="1" applyAlignment="1">
      <alignment horizontal="center" vertical="center"/>
    </xf>
    <xf numFmtId="169" fontId="0" fillId="0" borderId="32" xfId="2" applyNumberFormat="1" applyFont="1" applyBorder="1" applyAlignment="1">
      <alignment horizontal="center" vertical="center"/>
    </xf>
    <xf numFmtId="169" fontId="0" fillId="0" borderId="33" xfId="0" applyNumberFormat="1" applyBorder="1"/>
    <xf numFmtId="169" fontId="0" fillId="0" borderId="34" xfId="2" applyNumberFormat="1" applyFont="1" applyBorder="1" applyAlignment="1">
      <alignment horizontal="center" vertical="center"/>
    </xf>
    <xf numFmtId="169" fontId="0" fillId="0" borderId="35" xfId="2" applyNumberFormat="1" applyFont="1" applyBorder="1" applyAlignment="1">
      <alignment horizontal="center" vertical="center"/>
    </xf>
    <xf numFmtId="169" fontId="0" fillId="0" borderId="36" xfId="0" applyNumberFormat="1" applyBorder="1"/>
    <xf numFmtId="0" fontId="0" fillId="0" borderId="37" xfId="0" applyBorder="1" applyAlignment="1">
      <alignment horizontal="center" vertical="center"/>
    </xf>
    <xf numFmtId="166" fontId="0" fillId="0" borderId="29" xfId="0" applyNumberFormat="1" applyBorder="1"/>
    <xf numFmtId="166" fontId="0" fillId="0" borderId="30" xfId="0" applyNumberFormat="1" applyBorder="1"/>
    <xf numFmtId="169" fontId="0" fillId="0" borderId="9" xfId="2" applyNumberFormat="1" applyFont="1" applyBorder="1" applyAlignment="1">
      <alignment horizontal="center" vertical="center"/>
    </xf>
    <xf numFmtId="169" fontId="0" fillId="0" borderId="12" xfId="2" applyNumberFormat="1" applyFont="1" applyBorder="1" applyAlignment="1">
      <alignment horizontal="center" vertical="center"/>
    </xf>
    <xf numFmtId="169" fontId="0" fillId="0" borderId="17" xfId="2" applyNumberFormat="1" applyFont="1" applyBorder="1" applyAlignment="1">
      <alignment horizontal="center" vertical="center"/>
    </xf>
    <xf numFmtId="169" fontId="0" fillId="0" borderId="20" xfId="2" applyNumberFormat="1" applyFont="1" applyBorder="1" applyAlignment="1">
      <alignment horizontal="center" vertical="center"/>
    </xf>
    <xf numFmtId="169" fontId="0" fillId="0" borderId="23" xfId="2" applyNumberFormat="1" applyFont="1" applyBorder="1" applyAlignment="1">
      <alignment horizontal="center" vertical="center"/>
    </xf>
    <xf numFmtId="165" fontId="0" fillId="0" borderId="11" xfId="3" applyNumberFormat="1" applyFont="1" applyBorder="1" applyAlignment="1">
      <alignment horizontal="center" vertical="center"/>
    </xf>
    <xf numFmtId="165" fontId="0" fillId="0" borderId="16" xfId="3" applyNumberFormat="1" applyFont="1" applyBorder="1" applyAlignment="1">
      <alignment horizontal="center" vertical="center"/>
    </xf>
    <xf numFmtId="165" fontId="0" fillId="0" borderId="22" xfId="3" applyNumberFormat="1" applyFont="1" applyBorder="1" applyAlignment="1">
      <alignment horizontal="center" vertical="center"/>
    </xf>
    <xf numFmtId="165" fontId="0" fillId="0" borderId="26" xfId="3" applyNumberFormat="1" applyFont="1" applyBorder="1" applyAlignment="1">
      <alignment horizontal="center" vertical="center"/>
    </xf>
    <xf numFmtId="165" fontId="0" fillId="0" borderId="27" xfId="3" applyNumberFormat="1" applyFont="1" applyBorder="1" applyAlignment="1">
      <alignment horizontal="center" vertical="center"/>
    </xf>
    <xf numFmtId="165" fontId="0" fillId="0" borderId="28" xfId="3" applyNumberFormat="1" applyFont="1" applyBorder="1" applyAlignment="1">
      <alignment horizontal="center" vertical="center"/>
    </xf>
    <xf numFmtId="0" fontId="6" fillId="0" borderId="15" xfId="4" applyBorder="1" applyAlignment="1">
      <alignment horizontal="center" vertical="center"/>
    </xf>
    <xf numFmtId="171" fontId="0" fillId="0" borderId="0" xfId="2" applyNumberFormat="1" applyFont="1"/>
    <xf numFmtId="170" fontId="0" fillId="0" borderId="0" xfId="0" applyNumberFormat="1"/>
    <xf numFmtId="172" fontId="0" fillId="0" borderId="0" xfId="0" applyNumberFormat="1"/>
    <xf numFmtId="173" fontId="0" fillId="0" borderId="16" xfId="2" applyNumberFormat="1" applyFont="1" applyBorder="1"/>
    <xf numFmtId="0" fontId="0" fillId="0" borderId="39" xfId="0" applyBorder="1"/>
    <xf numFmtId="49" fontId="0" fillId="0" borderId="40" xfId="0" applyNumberFormat="1" applyBorder="1"/>
    <xf numFmtId="49" fontId="0" fillId="0" borderId="41" xfId="0" applyNumberFormat="1" applyBorder="1"/>
    <xf numFmtId="0" fontId="0" fillId="0" borderId="29" xfId="0" applyBorder="1"/>
    <xf numFmtId="0" fontId="0" fillId="0" borderId="30" xfId="0" applyBorder="1"/>
    <xf numFmtId="173" fontId="0" fillId="0" borderId="9" xfId="2" applyNumberFormat="1" applyFont="1" applyBorder="1"/>
    <xf numFmtId="173" fontId="0" fillId="0" borderId="14" xfId="2" applyNumberFormat="1" applyFont="1" applyBorder="1"/>
    <xf numFmtId="173" fontId="0" fillId="0" borderId="20" xfId="2" applyNumberFormat="1" applyFont="1" applyBorder="1"/>
    <xf numFmtId="166" fontId="0" fillId="0" borderId="12" xfId="1" applyNumberFormat="1" applyFont="1" applyBorder="1"/>
    <xf numFmtId="166" fontId="0" fillId="0" borderId="9" xfId="1" applyNumberFormat="1" applyFont="1" applyBorder="1"/>
    <xf numFmtId="166" fontId="0" fillId="0" borderId="14" xfId="1" applyNumberFormat="1" applyFont="1" applyBorder="1"/>
    <xf numFmtId="166" fontId="0" fillId="0" borderId="20" xfId="1" applyNumberFormat="1" applyFont="1" applyBorder="1"/>
    <xf numFmtId="173" fontId="0" fillId="0" borderId="11" xfId="2" applyNumberFormat="1" applyFont="1" applyBorder="1"/>
    <xf numFmtId="173" fontId="0" fillId="0" borderId="22" xfId="2" applyNumberFormat="1" applyFont="1" applyBorder="1"/>
    <xf numFmtId="0" fontId="0" fillId="0" borderId="42" xfId="0" applyBorder="1"/>
    <xf numFmtId="0" fontId="0" fillId="0" borderId="43" xfId="0" applyBorder="1"/>
    <xf numFmtId="166" fontId="0" fillId="0" borderId="17" xfId="1" applyNumberFormat="1" applyFont="1" applyBorder="1"/>
    <xf numFmtId="166" fontId="0" fillId="0" borderId="23" xfId="1" applyNumberFormat="1" applyFont="1" applyBorder="1"/>
    <xf numFmtId="166" fontId="0" fillId="0" borderId="0" xfId="0" applyNumberFormat="1"/>
    <xf numFmtId="0" fontId="0" fillId="0" borderId="15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8" xfId="4" applyBorder="1" applyAlignment="1">
      <alignment horizontal="center" vertical="center"/>
    </xf>
  </cellXfs>
  <cellStyles count="5">
    <cellStyle name="Comma" xfId="1" builtinId="3"/>
    <cellStyle name="Comma 3" xfId="3" xr:uid="{878A81CF-28A1-4614-B912-1C9A9200912B}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'National Age Population Pyramid'!$B$2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Age Population Pyramid'!$A$3:$A$23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100+</c:v>
                </c:pt>
              </c:strCache>
            </c:strRef>
          </c:cat>
          <c:val>
            <c:numRef>
              <c:f>'National Age Population Pyramid'!$B$3:$B$23</c:f>
              <c:numCache>
                <c:formatCode>0.0000000000%</c:formatCode>
                <c:ptCount val="21"/>
                <c:pt idx="0">
                  <c:v>-2.7201527172846882E-2</c:v>
                </c:pt>
                <c:pt idx="1">
                  <c:v>-2.6210833199839235E-2</c:v>
                </c:pt>
                <c:pt idx="2">
                  <c:v>-2.5535212392017625E-2</c:v>
                </c:pt>
                <c:pt idx="3">
                  <c:v>-2.8583626469616572E-2</c:v>
                </c:pt>
                <c:pt idx="4">
                  <c:v>-3.2968665366535678E-2</c:v>
                </c:pt>
                <c:pt idx="5">
                  <c:v>-3.6981788001456822E-2</c:v>
                </c:pt>
                <c:pt idx="6">
                  <c:v>-3.8487318022732385E-2</c:v>
                </c:pt>
                <c:pt idx="7">
                  <c:v>-3.8753668533508215E-2</c:v>
                </c:pt>
                <c:pt idx="8">
                  <c:v>-3.8095912698970349E-2</c:v>
                </c:pt>
                <c:pt idx="9">
                  <c:v>-4.0242957669980366E-2</c:v>
                </c:pt>
                <c:pt idx="10">
                  <c:v>-4.0161753245963348E-2</c:v>
                </c:pt>
                <c:pt idx="11">
                  <c:v>-3.3956111162582646E-2</c:v>
                </c:pt>
                <c:pt idx="12">
                  <c:v>-2.710733004098714E-2</c:v>
                </c:pt>
                <c:pt idx="13">
                  <c:v>-2.1176158910783966E-2</c:v>
                </c:pt>
                <c:pt idx="14">
                  <c:v>-1.6282780319518315E-2</c:v>
                </c:pt>
                <c:pt idx="15">
                  <c:v>-1.0658561912099478E-2</c:v>
                </c:pt>
                <c:pt idx="16">
                  <c:v>-7.887866964638739E-3</c:v>
                </c:pt>
                <c:pt idx="17">
                  <c:v>-4.5454928720981783E-3</c:v>
                </c:pt>
                <c:pt idx="18">
                  <c:v>-1.5542526756857713E-3</c:v>
                </c:pt>
                <c:pt idx="19">
                  <c:v>-2.6310233381514624E-4</c:v>
                </c:pt>
                <c:pt idx="20">
                  <c:v>-1.461679632306368E-5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5-4F75-83FD-6A3FD3204C5C}"/>
            </c:ext>
          </c:extLst>
        </c:ser>
        <c:ser>
          <c:idx val="1"/>
          <c:order val="1"/>
          <c:tx>
            <c:strRef>
              <c:f>'National Age Population Pyramid'!$C$2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7D7D"/>
            </a:solidFill>
            <a:ln>
              <a:noFill/>
            </a:ln>
            <a:effectLst/>
          </c:spPr>
          <c:invertIfNegative val="0"/>
          <c:dLbls>
            <c:numFmt formatCode="0.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Age Population Pyramid'!$A$3:$A$23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100+</c:v>
                </c:pt>
              </c:strCache>
            </c:strRef>
          </c:cat>
          <c:val>
            <c:numRef>
              <c:f>'National Age Population Pyramid'!$C$3:$C$23</c:f>
              <c:numCache>
                <c:formatCode>0.0000000000%</c:formatCode>
                <c:ptCount val="21"/>
                <c:pt idx="0">
                  <c:v>2.6226805213412113E-2</c:v>
                </c:pt>
                <c:pt idx="1">
                  <c:v>2.5653501979851948E-2</c:v>
                </c:pt>
                <c:pt idx="2">
                  <c:v>2.5315691575941143E-2</c:v>
                </c:pt>
                <c:pt idx="3">
                  <c:v>2.7552061413369886E-2</c:v>
                </c:pt>
                <c:pt idx="4">
                  <c:v>3.1433632881383462E-2</c:v>
                </c:pt>
                <c:pt idx="5">
                  <c:v>3.5435386896942228E-2</c:v>
                </c:pt>
                <c:pt idx="6">
                  <c:v>3.8945042102957857E-2</c:v>
                </c:pt>
                <c:pt idx="7">
                  <c:v>3.8967779341682621E-2</c:v>
                </c:pt>
                <c:pt idx="8">
                  <c:v>3.5961591564572522E-2</c:v>
                </c:pt>
                <c:pt idx="9">
                  <c:v>3.6991263661108345E-2</c:v>
                </c:pt>
                <c:pt idx="10">
                  <c:v>3.6601482425826642E-2</c:v>
                </c:pt>
                <c:pt idx="11">
                  <c:v>3.2827100797515531E-2</c:v>
                </c:pt>
                <c:pt idx="12">
                  <c:v>2.7035601276621635E-2</c:v>
                </c:pt>
                <c:pt idx="13">
                  <c:v>2.1741072830711902E-2</c:v>
                </c:pt>
                <c:pt idx="14">
                  <c:v>1.8060888334260537E-2</c:v>
                </c:pt>
                <c:pt idx="15">
                  <c:v>1.3943824036597599E-2</c:v>
                </c:pt>
                <c:pt idx="16">
                  <c:v>1.1468713192558816E-2</c:v>
                </c:pt>
                <c:pt idx="17">
                  <c:v>8.5632189012298243E-3</c:v>
                </c:pt>
                <c:pt idx="18">
                  <c:v>3.9075568836990241E-3</c:v>
                </c:pt>
                <c:pt idx="19">
                  <c:v>1.0394166274178616E-3</c:v>
                </c:pt>
                <c:pt idx="20">
                  <c:v>8.7700777938382079E-5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5-4F75-83FD-6A3FD3204C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100"/>
        <c:axId val="629849928"/>
        <c:axId val="629854192"/>
      </c:barChart>
      <c:catAx>
        <c:axId val="629849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4192"/>
        <c:crossesAt val="0"/>
        <c:auto val="1"/>
        <c:lblAlgn val="ctr"/>
        <c:lblOffset val="0"/>
        <c:noMultiLvlLbl val="0"/>
      </c:catAx>
      <c:valAx>
        <c:axId val="62985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49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C2-45B1-8F99-C25F457235A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C2-45B1-8F99-C25F457235A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C2-45B1-8F99-C25F457235A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C2-45B1-8F99-C25F457235A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C2-45B1-8F99-C25F457235A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C2-45B1-8F99-C25F457235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4C2-45B1-8F99-C25F457235A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4C2-45B1-8F99-C25F457235A4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4C2-45B1-8F99-C25F457235A4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2C-4D51-A7B3-FCDCBBC1F4AE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62C-4D51-A7B3-FCDCBBC1F4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'R&amp;Ks by Ancestry'!$N$28:$X$28</c:f>
              <c:strCache>
                <c:ptCount val="11"/>
                <c:pt idx="0">
                  <c:v>XUANDEAN</c:v>
                </c:pt>
                <c:pt idx="1">
                  <c:v>XIPHOIAN</c:v>
                </c:pt>
                <c:pt idx="2">
                  <c:v>CHOLAN</c:v>
                </c:pt>
                <c:pt idx="3">
                  <c:v>TRADE DIASPORAN</c:v>
                </c:pt>
                <c:pt idx="4">
                  <c:v>ZELLATIAN</c:v>
                </c:pt>
                <c:pt idx="5">
                  <c:v>KENOS ISLANDER</c:v>
                </c:pt>
                <c:pt idx="6">
                  <c:v>OTHER ASIAN</c:v>
                </c:pt>
                <c:pt idx="7">
                  <c:v>OTHER AFRICAN</c:v>
                </c:pt>
                <c:pt idx="8">
                  <c:v>OTHER EUROPEAN</c:v>
                </c:pt>
                <c:pt idx="9">
                  <c:v>OTHER AMERICAN</c:v>
                </c:pt>
                <c:pt idx="10">
                  <c:v>ALL OTHER</c:v>
                </c:pt>
              </c:strCache>
            </c:strRef>
          </c:cat>
          <c:val>
            <c:numRef>
              <c:f>'R&amp;Ks by Ancestry'!$N$30:$X$30</c:f>
              <c:numCache>
                <c:formatCode>0.0000%</c:formatCode>
                <c:ptCount val="11"/>
                <c:pt idx="0">
                  <c:v>0.33264729528258336</c:v>
                </c:pt>
                <c:pt idx="1">
                  <c:v>0.34685289662688989</c:v>
                </c:pt>
                <c:pt idx="2">
                  <c:v>6.6305538618263118E-2</c:v>
                </c:pt>
                <c:pt idx="3">
                  <c:v>1.1818638764578901E-2</c:v>
                </c:pt>
                <c:pt idx="4">
                  <c:v>9.6608179813220632E-2</c:v>
                </c:pt>
                <c:pt idx="5">
                  <c:v>3.3499093346769141E-3</c:v>
                </c:pt>
                <c:pt idx="6">
                  <c:v>4.0495922732308509E-2</c:v>
                </c:pt>
                <c:pt idx="7">
                  <c:v>1.8083569442952602E-2</c:v>
                </c:pt>
                <c:pt idx="8">
                  <c:v>6.7457268533537104E-2</c:v>
                </c:pt>
                <c:pt idx="9">
                  <c:v>1.6081240704996599E-2</c:v>
                </c:pt>
                <c:pt idx="10">
                  <c:v>2.9954014599240002E-4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C2-45B1-8F99-C25F457235A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75-4274-916A-5331028A1E9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75-4274-916A-5331028A1E9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75-4274-916A-5331028A1E9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75-4274-916A-5331028A1E9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75-4274-916A-5331028A1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'R&amp;Ks by Ancestry'!$AD$28:$AH$28</c:f>
              <c:strCache>
                <c:ptCount val="5"/>
                <c:pt idx="0">
                  <c:v>1 ETHNICITY</c:v>
                </c:pt>
                <c:pt idx="1">
                  <c:v>2 ETHNICITIES</c:v>
                </c:pt>
                <c:pt idx="2">
                  <c:v>3 ETHNICITIES</c:v>
                </c:pt>
                <c:pt idx="3">
                  <c:v>4 ETHNICITIES</c:v>
                </c:pt>
                <c:pt idx="4">
                  <c:v>5+ ETHNICITIES</c:v>
                </c:pt>
              </c:strCache>
            </c:strRef>
          </c:cat>
          <c:val>
            <c:numRef>
              <c:f>'R&amp;Ks by Ancestry'!$AD$30:$AH$30</c:f>
              <c:numCache>
                <c:formatCode>0.0000%</c:formatCode>
                <c:ptCount val="5"/>
                <c:pt idx="0">
                  <c:v>0.64464797098265314</c:v>
                </c:pt>
                <c:pt idx="1">
                  <c:v>0.24671606995644804</c:v>
                </c:pt>
                <c:pt idx="2">
                  <c:v>6.4830389310940997E-2</c:v>
                </c:pt>
                <c:pt idx="3">
                  <c:v>3.2659209235164993E-2</c:v>
                </c:pt>
                <c:pt idx="4">
                  <c:v>1.1146360514793001E-2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875-4274-916A-5331028A1E9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Xuande-Xiphoi</a:t>
            </a:r>
            <a:r>
              <a:rPr lang="en-NZ" baseline="0"/>
              <a:t> By Nationality Status</a:t>
            </a:r>
          </a:p>
          <a:p>
            <a:pPr>
              <a:defRPr/>
            </a:pP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E8-4D2A-BF68-F870F06450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E8-4D2A-BF68-F870F06450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E8-4D2A-BF68-F870F064505E}"/>
              </c:ext>
            </c:extLst>
          </c:dPt>
          <c:cat>
            <c:strRef>
              <c:f>'R&amp;Ks by Citizenship Statuses'!$F$2:$H$2</c:f>
              <c:strCache>
                <c:ptCount val="3"/>
                <c:pt idx="0">
                  <c:v>OPEN BORDER RESIDENT</c:v>
                </c:pt>
                <c:pt idx="1">
                  <c:v>X.X. NATIONAL</c:v>
                </c:pt>
                <c:pt idx="2">
                  <c:v>CITIZEN</c:v>
                </c:pt>
              </c:strCache>
            </c:strRef>
          </c:cat>
          <c:val>
            <c:numRef>
              <c:f>'R&amp;Ks by Citizenship Statuses'!$F$27:$H$27</c:f>
              <c:numCache>
                <c:formatCode>_-* #,##0_-;\-* #,##0_-;_-* "-"??_-;_-@_-</c:formatCode>
                <c:ptCount val="3"/>
                <c:pt idx="0">
                  <c:v>4086641001.2356262</c:v>
                </c:pt>
                <c:pt idx="1">
                  <c:v>966696929.98089874</c:v>
                </c:pt>
                <c:pt idx="2">
                  <c:v>12457974851.783474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3-4A3A-A66D-060760E7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14286</xdr:rowOff>
    </xdr:from>
    <xdr:to>
      <xdr:col>20</xdr:col>
      <xdr:colOff>180975</xdr:colOff>
      <xdr:row>37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6BE677-E07E-403D-B9E6-F6B3DB33E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1123950</xdr:colOff>
      <xdr:row>30</xdr:row>
      <xdr:rowOff>90486</xdr:rowOff>
    </xdr:from>
    <xdr:to>
      <xdr:col>24</xdr:col>
      <xdr:colOff>9525</xdr:colOff>
      <xdr:row>64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A59B0A-5139-4879-A21E-514AEC5A3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41</xdr:col>
      <xdr:colOff>9525</xdr:colOff>
      <xdr:row>63</xdr:row>
      <xdr:rowOff>176214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2ED6C-51A3-42E6-BC38-4BCC72BD3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27</xdr:row>
      <xdr:rowOff>33337</xdr:rowOff>
    </xdr:from>
    <xdr:to>
      <xdr:col>8</xdr:col>
      <xdr:colOff>9525</xdr:colOff>
      <xdr:row>54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3A42E-0F1A-415C-9FC7-D0B411BA9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9E35-0DBB-4FB2-81AB-D951CEEAACE3}">
  <dimension ref="A1:C7"/>
  <sheetViews>
    <sheetView tabSelected="1" workbookViewId="0">
      <selection activeCell="C7" sqref="C7"/>
    </sheetView>
  </sheetViews>
  <sheetFormatPr defaultRowHeight="15" x14ac:dyDescent="0.25"/>
  <cols>
    <col min="1" max="3" width="22.85546875" customWidth="1"/>
  </cols>
  <sheetData>
    <row r="1" spans="1:3" ht="15.75" thickBot="1" x14ac:dyDescent="0.3">
      <c r="A1" s="127" t="s">
        <v>36</v>
      </c>
      <c r="B1" s="128"/>
      <c r="C1" s="129"/>
    </row>
    <row r="2" spans="1:3" ht="15.75" thickBot="1" x14ac:dyDescent="0.3">
      <c r="A2" s="130" t="s">
        <v>37</v>
      </c>
      <c r="B2" s="131"/>
      <c r="C2" s="35">
        <v>44044</v>
      </c>
    </row>
    <row r="3" spans="1:3" x14ac:dyDescent="0.25">
      <c r="A3" s="132" t="s">
        <v>66</v>
      </c>
      <c r="B3" s="132"/>
      <c r="C3" s="140" t="s">
        <v>65</v>
      </c>
    </row>
    <row r="4" spans="1:3" x14ac:dyDescent="0.25">
      <c r="A4" s="126" t="s">
        <v>100</v>
      </c>
      <c r="B4" s="126"/>
      <c r="C4" s="102" t="s">
        <v>65</v>
      </c>
    </row>
    <row r="5" spans="1:3" x14ac:dyDescent="0.25">
      <c r="A5" s="126" t="s">
        <v>67</v>
      </c>
      <c r="B5" s="126"/>
      <c r="C5" s="102" t="s">
        <v>65</v>
      </c>
    </row>
    <row r="6" spans="1:3" x14ac:dyDescent="0.25">
      <c r="A6" s="126" t="s">
        <v>68</v>
      </c>
      <c r="B6" s="126"/>
      <c r="C6" s="102" t="s">
        <v>65</v>
      </c>
    </row>
    <row r="7" spans="1:3" x14ac:dyDescent="0.25">
      <c r="A7" s="126" t="s">
        <v>101</v>
      </c>
      <c r="B7" s="126"/>
      <c r="C7" s="102" t="s">
        <v>65</v>
      </c>
    </row>
  </sheetData>
  <mergeCells count="7">
    <mergeCell ref="A7:B7"/>
    <mergeCell ref="A6:B6"/>
    <mergeCell ref="A1:C1"/>
    <mergeCell ref="A2:B2"/>
    <mergeCell ref="A3:B3"/>
    <mergeCell ref="A4:B4"/>
    <mergeCell ref="A5:B5"/>
  </mergeCells>
  <hyperlinks>
    <hyperlink ref="C3" location="'R&amp;Ks by Gender'!A1" display="Link" xr:uid="{4214C22D-5F92-436B-8D58-7C656DD02C24}"/>
    <hyperlink ref="C4" location="'National Age Population Pyramid'!A1" display="Link" xr:uid="{13998259-1421-40EC-9946-5422FA7BBADF}"/>
    <hyperlink ref="C5" location="'R&amp;Ks by Ancestry'!A1" display="Link" xr:uid="{654EDBF4-7AD5-4EB0-A6A0-53E10227469B}"/>
    <hyperlink ref="C6" location="'R&amp;Ks by Religion'!A1" display="Link" xr:uid="{CEF2477A-3E9F-487B-9479-6DFFA2DC92ED}"/>
    <hyperlink ref="C7" location="'R&amp;Ks by Citizenship Statuses'!A1" display="Link" xr:uid="{ACFFFD6C-8CFB-4D65-9A1B-5083197E32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177F-8E97-4FCC-9813-8553E92F89DE}">
  <dimension ref="A1:I28"/>
  <sheetViews>
    <sheetView workbookViewId="0">
      <selection activeCell="B27" sqref="B27"/>
    </sheetView>
  </sheetViews>
  <sheetFormatPr defaultRowHeight="15" x14ac:dyDescent="0.25"/>
  <cols>
    <col min="1" max="1" width="19.28515625" bestFit="1" customWidth="1"/>
    <col min="2" max="2" width="15.28515625" bestFit="1" customWidth="1"/>
    <col min="3" max="4" width="10.140625" bestFit="1" customWidth="1"/>
    <col min="5" max="5" width="10.7109375" customWidth="1"/>
    <col min="6" max="7" width="14.28515625" bestFit="1" customWidth="1"/>
    <col min="8" max="8" width="11.5703125" bestFit="1" customWidth="1"/>
    <col min="9" max="9" width="11.42578125" customWidth="1"/>
  </cols>
  <sheetData>
    <row r="1" spans="1:9" ht="15.75" thickBot="1" x14ac:dyDescent="0.3">
      <c r="A1" s="133" t="s">
        <v>35</v>
      </c>
      <c r="B1" s="133"/>
      <c r="C1" s="133"/>
      <c r="D1" s="133"/>
      <c r="E1" s="133"/>
      <c r="F1" s="133"/>
      <c r="G1" s="133"/>
      <c r="H1" s="133"/>
      <c r="I1" s="133"/>
    </row>
    <row r="2" spans="1:9" ht="15.75" thickBot="1" x14ac:dyDescent="0.3">
      <c r="A2" s="1" t="s">
        <v>33</v>
      </c>
      <c r="B2" s="2" t="s">
        <v>1</v>
      </c>
      <c r="C2" s="3" t="s">
        <v>2</v>
      </c>
      <c r="D2" s="4" t="s">
        <v>3</v>
      </c>
      <c r="E2" s="5" t="s">
        <v>4</v>
      </c>
      <c r="F2" s="3" t="s">
        <v>5</v>
      </c>
      <c r="G2" s="4" t="s">
        <v>6</v>
      </c>
      <c r="H2" s="5" t="s">
        <v>7</v>
      </c>
      <c r="I2" s="6" t="s">
        <v>34</v>
      </c>
    </row>
    <row r="3" spans="1:9" x14ac:dyDescent="0.25">
      <c r="A3" s="7" t="s">
        <v>8</v>
      </c>
      <c r="B3" s="8">
        <v>1892304995.350131</v>
      </c>
      <c r="C3" s="9">
        <v>0.49609999999999999</v>
      </c>
      <c r="D3" s="10">
        <v>0.498</v>
      </c>
      <c r="E3" s="11">
        <v>5.8999999999999999E-3</v>
      </c>
      <c r="F3" s="12">
        <f t="shared" ref="F3:H26" si="0">$B3*C3</f>
        <v>938772508.19319999</v>
      </c>
      <c r="G3" s="13">
        <f t="shared" si="0"/>
        <v>942367887.68436527</v>
      </c>
      <c r="H3" s="14">
        <f t="shared" si="0"/>
        <v>11164599.472565772</v>
      </c>
      <c r="I3" s="15">
        <f t="shared" ref="I3:I27" si="1">C3-D3</f>
        <v>-1.9000000000000128E-3</v>
      </c>
    </row>
    <row r="4" spans="1:9" x14ac:dyDescent="0.25">
      <c r="A4" s="7" t="s">
        <v>9</v>
      </c>
      <c r="B4" s="8">
        <v>1883434744.9277787</v>
      </c>
      <c r="C4" s="16">
        <v>0.49590000000000001</v>
      </c>
      <c r="D4" s="17">
        <v>0.49769999999999998</v>
      </c>
      <c r="E4" s="18">
        <v>6.4000000000000003E-3</v>
      </c>
      <c r="F4" s="19">
        <f t="shared" si="0"/>
        <v>933995290.00968552</v>
      </c>
      <c r="G4" s="20">
        <f t="shared" si="0"/>
        <v>937385472.55055547</v>
      </c>
      <c r="H4" s="21">
        <f t="shared" si="0"/>
        <v>12053982.367537785</v>
      </c>
      <c r="I4" s="15">
        <f t="shared" si="1"/>
        <v>-1.7999999999999683E-3</v>
      </c>
    </row>
    <row r="5" spans="1:9" x14ac:dyDescent="0.25">
      <c r="A5" s="7" t="s">
        <v>10</v>
      </c>
      <c r="B5" s="8">
        <v>1439412837.2326365</v>
      </c>
      <c r="C5" s="16">
        <v>0.49630000000000002</v>
      </c>
      <c r="D5" s="17">
        <v>0.49719999999999998</v>
      </c>
      <c r="E5" s="18">
        <v>6.4999999999999997E-3</v>
      </c>
      <c r="F5" s="19">
        <f t="shared" si="0"/>
        <v>714380591.11855745</v>
      </c>
      <c r="G5" s="20">
        <f t="shared" si="0"/>
        <v>715676062.67206681</v>
      </c>
      <c r="H5" s="21">
        <f t="shared" si="0"/>
        <v>9356183.4420121368</v>
      </c>
      <c r="I5" s="15">
        <f t="shared" si="1"/>
        <v>-8.9999999999995639E-4</v>
      </c>
    </row>
    <row r="6" spans="1:9" x14ac:dyDescent="0.25">
      <c r="A6" s="7" t="s">
        <v>11</v>
      </c>
      <c r="B6" s="8">
        <v>1355212018.720181</v>
      </c>
      <c r="C6" s="16">
        <v>0.4975</v>
      </c>
      <c r="D6" s="17">
        <v>0.498</v>
      </c>
      <c r="E6" s="18">
        <v>4.4999999999999997E-3</v>
      </c>
      <c r="F6" s="19">
        <f t="shared" si="0"/>
        <v>674217979.31329</v>
      </c>
      <c r="G6" s="20">
        <f t="shared" si="0"/>
        <v>674895585.32265007</v>
      </c>
      <c r="H6" s="21">
        <f t="shared" si="0"/>
        <v>6098454.0842408137</v>
      </c>
      <c r="I6" s="15">
        <f t="shared" si="1"/>
        <v>-5.0000000000000044E-4</v>
      </c>
    </row>
    <row r="7" spans="1:9" x14ac:dyDescent="0.25">
      <c r="A7" s="7" t="s">
        <v>12</v>
      </c>
      <c r="B7" s="8">
        <v>1000395154.9028051</v>
      </c>
      <c r="C7" s="16">
        <v>0.49669999999999997</v>
      </c>
      <c r="D7" s="17">
        <v>0.49830000000000002</v>
      </c>
      <c r="E7" s="18">
        <v>4.8999999999999998E-3</v>
      </c>
      <c r="F7" s="19">
        <f t="shared" si="0"/>
        <v>496896273.44022328</v>
      </c>
      <c r="G7" s="20">
        <f t="shared" si="0"/>
        <v>498496905.68806779</v>
      </c>
      <c r="H7" s="21">
        <f t="shared" si="0"/>
        <v>4901936.2590237446</v>
      </c>
      <c r="I7" s="15">
        <f t="shared" si="1"/>
        <v>-1.6000000000000458E-3</v>
      </c>
    </row>
    <row r="8" spans="1:9" x14ac:dyDescent="0.25">
      <c r="A8" s="7" t="s">
        <v>13</v>
      </c>
      <c r="B8" s="8">
        <v>839119956.75068951</v>
      </c>
      <c r="C8" s="16">
        <v>0.49769999999999998</v>
      </c>
      <c r="D8" s="17">
        <v>0.49809999999999999</v>
      </c>
      <c r="E8" s="18">
        <v>4.1999999999999997E-3</v>
      </c>
      <c r="F8" s="19">
        <f t="shared" si="0"/>
        <v>417630002.47481817</v>
      </c>
      <c r="G8" s="20">
        <f t="shared" si="0"/>
        <v>417965650.45751846</v>
      </c>
      <c r="H8" s="21">
        <f t="shared" si="0"/>
        <v>3524303.8183528958</v>
      </c>
      <c r="I8" s="15">
        <f t="shared" si="1"/>
        <v>-4.0000000000001146E-4</v>
      </c>
    </row>
    <row r="9" spans="1:9" x14ac:dyDescent="0.25">
      <c r="A9" s="7" t="s">
        <v>14</v>
      </c>
      <c r="B9" s="8">
        <v>824198111.83416283</v>
      </c>
      <c r="C9" s="16">
        <v>0.49819999999999998</v>
      </c>
      <c r="D9" s="17">
        <v>0.49730000000000002</v>
      </c>
      <c r="E9" s="18">
        <v>4.4999999999999997E-3</v>
      </c>
      <c r="F9" s="19">
        <f t="shared" si="0"/>
        <v>410615499.31577992</v>
      </c>
      <c r="G9" s="20">
        <f t="shared" si="0"/>
        <v>409873721.01512921</v>
      </c>
      <c r="H9" s="21">
        <f t="shared" si="0"/>
        <v>3708891.5032537323</v>
      </c>
      <c r="I9" s="15">
        <f t="shared" si="1"/>
        <v>8.9999999999995639E-4</v>
      </c>
    </row>
    <row r="10" spans="1:9" x14ac:dyDescent="0.25">
      <c r="A10" s="7" t="s">
        <v>15</v>
      </c>
      <c r="B10" s="8">
        <v>716872343.97723556</v>
      </c>
      <c r="C10" s="16">
        <v>0.49669999999999997</v>
      </c>
      <c r="D10" s="17">
        <v>0.49819999999999998</v>
      </c>
      <c r="E10" s="18">
        <v>5.1000000000000004E-3</v>
      </c>
      <c r="F10" s="19">
        <f t="shared" si="0"/>
        <v>356070493.25349289</v>
      </c>
      <c r="G10" s="20">
        <f t="shared" si="0"/>
        <v>357145801.76945871</v>
      </c>
      <c r="H10" s="21">
        <f t="shared" si="0"/>
        <v>3656048.9542839015</v>
      </c>
      <c r="I10" s="15">
        <f t="shared" si="1"/>
        <v>-1.5000000000000013E-3</v>
      </c>
    </row>
    <row r="11" spans="1:9" x14ac:dyDescent="0.25">
      <c r="A11" s="7" t="s">
        <v>16</v>
      </c>
      <c r="B11" s="8">
        <v>707717727.34660053</v>
      </c>
      <c r="C11" s="16">
        <v>0.49709999999999999</v>
      </c>
      <c r="D11" s="17">
        <v>0.498</v>
      </c>
      <c r="E11" s="18">
        <v>4.8999999999999998E-3</v>
      </c>
      <c r="F11" s="19">
        <f t="shared" si="0"/>
        <v>351806482.26399511</v>
      </c>
      <c r="G11" s="20">
        <f t="shared" si="0"/>
        <v>352443428.21860707</v>
      </c>
      <c r="H11" s="21">
        <f t="shared" si="0"/>
        <v>3467816.8639983423</v>
      </c>
      <c r="I11" s="15">
        <f t="shared" si="1"/>
        <v>-9.000000000000119E-4</v>
      </c>
    </row>
    <row r="12" spans="1:9" x14ac:dyDescent="0.25">
      <c r="A12" s="7" t="s">
        <v>17</v>
      </c>
      <c r="B12" s="8">
        <v>696288776.43433487</v>
      </c>
      <c r="C12" s="16">
        <v>0.49609999999999999</v>
      </c>
      <c r="D12" s="17">
        <v>0.49780000000000002</v>
      </c>
      <c r="E12" s="18">
        <v>6.1000000000000004E-3</v>
      </c>
      <c r="F12" s="19">
        <f t="shared" si="0"/>
        <v>345428861.98907351</v>
      </c>
      <c r="G12" s="20">
        <f t="shared" si="0"/>
        <v>346612552.9090119</v>
      </c>
      <c r="H12" s="21">
        <f t="shared" si="0"/>
        <v>4247361.536249443</v>
      </c>
      <c r="I12" s="15">
        <f t="shared" si="1"/>
        <v>-1.7000000000000348E-3</v>
      </c>
    </row>
    <row r="13" spans="1:9" x14ac:dyDescent="0.25">
      <c r="A13" s="7" t="s">
        <v>18</v>
      </c>
      <c r="B13" s="8">
        <v>673034313.42052007</v>
      </c>
      <c r="C13" s="16">
        <v>0.496</v>
      </c>
      <c r="D13" s="17">
        <v>0.49759999999999999</v>
      </c>
      <c r="E13" s="18">
        <v>6.4000000000000003E-3</v>
      </c>
      <c r="F13" s="19">
        <f t="shared" si="0"/>
        <v>333825019.45657796</v>
      </c>
      <c r="G13" s="20">
        <f t="shared" si="0"/>
        <v>334901874.35805076</v>
      </c>
      <c r="H13" s="21">
        <f t="shared" si="0"/>
        <v>4307419.6058913283</v>
      </c>
      <c r="I13" s="15">
        <f t="shared" si="1"/>
        <v>-1.5999999999999903E-3</v>
      </c>
    </row>
    <row r="14" spans="1:9" x14ac:dyDescent="0.25">
      <c r="A14" s="7" t="s">
        <v>19</v>
      </c>
      <c r="B14" s="8">
        <v>558128090.88427269</v>
      </c>
      <c r="C14" s="16">
        <v>0.49640000000000001</v>
      </c>
      <c r="D14" s="17">
        <v>0.49759999999999999</v>
      </c>
      <c r="E14" s="18">
        <v>6.0000000000000001E-3</v>
      </c>
      <c r="F14" s="19">
        <f t="shared" si="0"/>
        <v>277054784.31495297</v>
      </c>
      <c r="G14" s="20">
        <f t="shared" si="0"/>
        <v>277724538.02401406</v>
      </c>
      <c r="H14" s="21">
        <f t="shared" si="0"/>
        <v>3348768.5453056362</v>
      </c>
      <c r="I14" s="15">
        <f t="shared" si="1"/>
        <v>-1.1999999999999789E-3</v>
      </c>
    </row>
    <row r="15" spans="1:9" x14ac:dyDescent="0.25">
      <c r="A15" s="7" t="s">
        <v>20</v>
      </c>
      <c r="B15" s="8">
        <v>554148645.05433595</v>
      </c>
      <c r="C15" s="16">
        <v>0.49790000000000001</v>
      </c>
      <c r="D15" s="17">
        <v>0.49709999999999999</v>
      </c>
      <c r="E15" s="18">
        <v>5.0000000000000001E-3</v>
      </c>
      <c r="F15" s="19">
        <f t="shared" si="0"/>
        <v>275910610.37255388</v>
      </c>
      <c r="G15" s="20">
        <f t="shared" si="0"/>
        <v>275467291.45651037</v>
      </c>
      <c r="H15" s="21">
        <f t="shared" si="0"/>
        <v>2770743.2252716799</v>
      </c>
      <c r="I15" s="15">
        <f t="shared" si="1"/>
        <v>8.0000000000002292E-4</v>
      </c>
    </row>
    <row r="16" spans="1:9" x14ac:dyDescent="0.25">
      <c r="A16" s="7" t="s">
        <v>21</v>
      </c>
      <c r="B16" s="8">
        <v>549794474.64215577</v>
      </c>
      <c r="C16" s="16">
        <v>0.49709999999999999</v>
      </c>
      <c r="D16" s="17">
        <v>0.497</v>
      </c>
      <c r="E16" s="18">
        <v>5.8999999999999999E-3</v>
      </c>
      <c r="F16" s="19">
        <f t="shared" si="0"/>
        <v>273302833.34461564</v>
      </c>
      <c r="G16" s="20">
        <f t="shared" si="0"/>
        <v>273247853.89715141</v>
      </c>
      <c r="H16" s="21">
        <f t="shared" si="0"/>
        <v>3243787.400388719</v>
      </c>
      <c r="I16" s="15">
        <f t="shared" si="1"/>
        <v>9.9999999999988987E-5</v>
      </c>
    </row>
    <row r="17" spans="1:9" x14ac:dyDescent="0.25">
      <c r="A17" s="7" t="s">
        <v>22</v>
      </c>
      <c r="B17" s="8">
        <v>535910752.88134372</v>
      </c>
      <c r="C17" s="16">
        <v>0.49590000000000001</v>
      </c>
      <c r="D17" s="17">
        <v>0.49840000000000001</v>
      </c>
      <c r="E17" s="18">
        <v>5.7000000000000002E-3</v>
      </c>
      <c r="F17" s="19">
        <f t="shared" si="0"/>
        <v>265758142.35385835</v>
      </c>
      <c r="G17" s="20">
        <f t="shared" si="0"/>
        <v>267097919.23606172</v>
      </c>
      <c r="H17" s="21">
        <f t="shared" si="0"/>
        <v>3054691.2914236593</v>
      </c>
      <c r="I17" s="15">
        <f t="shared" si="1"/>
        <v>-2.5000000000000022E-3</v>
      </c>
    </row>
    <row r="18" spans="1:9" x14ac:dyDescent="0.25">
      <c r="A18" s="7" t="s">
        <v>23</v>
      </c>
      <c r="B18" s="8">
        <v>513995204.84291691</v>
      </c>
      <c r="C18" s="17">
        <v>0.49640000000000001</v>
      </c>
      <c r="D18" s="17">
        <v>0.4975</v>
      </c>
      <c r="E18" s="18">
        <v>6.1000000000000004E-3</v>
      </c>
      <c r="F18" s="19">
        <f t="shared" si="0"/>
        <v>255147219.68402395</v>
      </c>
      <c r="G18" s="20">
        <f t="shared" si="0"/>
        <v>255712614.40935117</v>
      </c>
      <c r="H18" s="21">
        <f t="shared" si="0"/>
        <v>3135370.7495417935</v>
      </c>
      <c r="I18" s="15">
        <f t="shared" si="1"/>
        <v>-1.0999999999999899E-3</v>
      </c>
    </row>
    <row r="19" spans="1:9" x14ac:dyDescent="0.25">
      <c r="A19" s="7" t="s">
        <v>24</v>
      </c>
      <c r="B19" s="8">
        <v>476167091.8559525</v>
      </c>
      <c r="C19" s="17">
        <v>0.49719999999999998</v>
      </c>
      <c r="D19" s="17">
        <v>0.49780000000000002</v>
      </c>
      <c r="E19" s="18">
        <v>5.0000000000000001E-3</v>
      </c>
      <c r="F19" s="19">
        <f t="shared" si="0"/>
        <v>236750278.07077956</v>
      </c>
      <c r="G19" s="20">
        <f t="shared" si="0"/>
        <v>237035978.32589316</v>
      </c>
      <c r="H19" s="21">
        <f t="shared" si="0"/>
        <v>2380835.4592797626</v>
      </c>
      <c r="I19" s="15">
        <f t="shared" si="1"/>
        <v>-6.0000000000004494E-4</v>
      </c>
    </row>
    <row r="20" spans="1:9" x14ac:dyDescent="0.25">
      <c r="A20" s="7" t="s">
        <v>25</v>
      </c>
      <c r="B20" s="8">
        <v>378980531.70219731</v>
      </c>
      <c r="C20" s="16">
        <v>0.496</v>
      </c>
      <c r="D20" s="17">
        <v>0.49859999999999999</v>
      </c>
      <c r="E20" s="18">
        <v>5.4000000000000003E-3</v>
      </c>
      <c r="F20" s="19">
        <f t="shared" si="0"/>
        <v>187974343.72428986</v>
      </c>
      <c r="G20" s="20">
        <f t="shared" si="0"/>
        <v>188959693.10671559</v>
      </c>
      <c r="H20" s="21">
        <f t="shared" si="0"/>
        <v>2046494.8711918655</v>
      </c>
      <c r="I20" s="15">
        <f t="shared" si="1"/>
        <v>-2.5999999999999912E-3</v>
      </c>
    </row>
    <row r="21" spans="1:9" x14ac:dyDescent="0.25">
      <c r="A21" s="7" t="s">
        <v>26</v>
      </c>
      <c r="B21" s="8">
        <v>376361154.51349062</v>
      </c>
      <c r="C21" s="16">
        <v>0.49709999999999999</v>
      </c>
      <c r="D21" s="17">
        <v>0.4965</v>
      </c>
      <c r="E21" s="18">
        <v>6.4000000000000003E-3</v>
      </c>
      <c r="F21" s="19">
        <f t="shared" si="0"/>
        <v>187089129.90865618</v>
      </c>
      <c r="G21" s="20">
        <f t="shared" si="0"/>
        <v>186863313.2159481</v>
      </c>
      <c r="H21" s="21">
        <f t="shared" si="0"/>
        <v>2408711.38888634</v>
      </c>
      <c r="I21" s="15">
        <f t="shared" si="1"/>
        <v>5.9999999999998943E-4</v>
      </c>
    </row>
    <row r="22" spans="1:9" x14ac:dyDescent="0.25">
      <c r="A22" s="7" t="s">
        <v>27</v>
      </c>
      <c r="B22" s="8">
        <v>375430323.17119747</v>
      </c>
      <c r="C22" s="16">
        <v>0.49630000000000002</v>
      </c>
      <c r="D22" s="17">
        <v>0.49909999999999999</v>
      </c>
      <c r="E22" s="18">
        <v>4.5999999999999999E-3</v>
      </c>
      <c r="F22" s="19">
        <f t="shared" si="0"/>
        <v>186326069.38986531</v>
      </c>
      <c r="G22" s="20">
        <f t="shared" si="0"/>
        <v>187377274.29474464</v>
      </c>
      <c r="H22" s="21">
        <f t="shared" si="0"/>
        <v>1726979.4865875083</v>
      </c>
      <c r="I22" s="15">
        <f t="shared" si="1"/>
        <v>-2.7999999999999692E-3</v>
      </c>
    </row>
    <row r="23" spans="1:9" x14ac:dyDescent="0.25">
      <c r="A23" s="7" t="s">
        <v>28</v>
      </c>
      <c r="B23" s="8">
        <v>354875526.71519929</v>
      </c>
      <c r="C23" s="16">
        <v>0.49640000000000001</v>
      </c>
      <c r="D23" s="17">
        <v>0.49709999999999999</v>
      </c>
      <c r="E23" s="18">
        <v>6.4999999999999997E-3</v>
      </c>
      <c r="F23" s="19">
        <f t="shared" si="0"/>
        <v>176160211.46142492</v>
      </c>
      <c r="G23" s="20">
        <f t="shared" si="0"/>
        <v>176408624.33012557</v>
      </c>
      <c r="H23" s="21">
        <f t="shared" si="0"/>
        <v>2306690.9236487951</v>
      </c>
      <c r="I23" s="15">
        <f t="shared" si="1"/>
        <v>-6.9999999999997842E-4</v>
      </c>
    </row>
    <row r="24" spans="1:9" x14ac:dyDescent="0.25">
      <c r="A24" s="7" t="s">
        <v>29</v>
      </c>
      <c r="B24" s="8">
        <v>322954942.65214384</v>
      </c>
      <c r="C24" s="16">
        <v>0.4975</v>
      </c>
      <c r="D24" s="17">
        <v>0.49730000000000002</v>
      </c>
      <c r="E24" s="18">
        <v>5.1999999999999998E-3</v>
      </c>
      <c r="F24" s="19">
        <f t="shared" si="0"/>
        <v>160670083.96944156</v>
      </c>
      <c r="G24" s="20">
        <f t="shared" si="0"/>
        <v>160605492.98091114</v>
      </c>
      <c r="H24" s="21">
        <f t="shared" si="0"/>
        <v>1679365.7017911479</v>
      </c>
      <c r="I24" s="15">
        <f t="shared" si="1"/>
        <v>1.9999999999997797E-4</v>
      </c>
    </row>
    <row r="25" spans="1:9" x14ac:dyDescent="0.25">
      <c r="A25" s="7" t="s">
        <v>30</v>
      </c>
      <c r="B25" s="8">
        <v>316182687.59169757</v>
      </c>
      <c r="C25" s="16">
        <v>0.49640000000000001</v>
      </c>
      <c r="D25" s="17">
        <v>0.49759999999999999</v>
      </c>
      <c r="E25" s="18">
        <v>6.0000000000000001E-3</v>
      </c>
      <c r="F25" s="19">
        <f t="shared" si="0"/>
        <v>156953086.12051868</v>
      </c>
      <c r="G25" s="20">
        <f t="shared" si="0"/>
        <v>157332505.34562871</v>
      </c>
      <c r="H25" s="21">
        <f t="shared" si="0"/>
        <v>1897096.1255501856</v>
      </c>
      <c r="I25" s="15">
        <f t="shared" si="1"/>
        <v>-1.1999999999999789E-3</v>
      </c>
    </row>
    <row r="26" spans="1:9" ht="15.75" thickBot="1" x14ac:dyDescent="0.3">
      <c r="A26" s="22" t="s">
        <v>31</v>
      </c>
      <c r="B26" s="23">
        <v>170392375.59602052</v>
      </c>
      <c r="C26" s="24">
        <v>0.4965</v>
      </c>
      <c r="D26" s="25">
        <v>0.49780000000000002</v>
      </c>
      <c r="E26" s="26">
        <v>5.7000000000000002E-3</v>
      </c>
      <c r="F26" s="27">
        <f t="shared" si="0"/>
        <v>84599814.483424187</v>
      </c>
      <c r="G26" s="28">
        <f t="shared" si="0"/>
        <v>84821324.571699023</v>
      </c>
      <c r="H26" s="29">
        <f t="shared" si="0"/>
        <v>971236.540897317</v>
      </c>
      <c r="I26" s="15">
        <f t="shared" si="1"/>
        <v>-1.3000000000000234E-3</v>
      </c>
    </row>
    <row r="27" spans="1:9" ht="15.75" thickBot="1" x14ac:dyDescent="0.3">
      <c r="A27" s="1" t="s">
        <v>32</v>
      </c>
      <c r="B27" s="2">
        <f>SUM(B3:B26)</f>
        <v>17511312783.000004</v>
      </c>
      <c r="C27" s="30">
        <f>F27/$B$27</f>
        <v>0.49666953676199993</v>
      </c>
      <c r="D27" s="30">
        <f>G27/$B$27</f>
        <v>0.49775933271559991</v>
      </c>
      <c r="E27" s="30">
        <f>H27/$B$27</f>
        <v>5.565417671699999E-3</v>
      </c>
      <c r="F27" s="31">
        <f>SUM(F3:F26)</f>
        <v>8697335608.0270996</v>
      </c>
      <c r="G27" s="32">
        <f>SUM(G3:G26)</f>
        <v>8716419365.8402367</v>
      </c>
      <c r="H27" s="33">
        <f>SUM(H3:H26)</f>
        <v>97457769.617174312</v>
      </c>
      <c r="I27" s="34">
        <f t="shared" si="1"/>
        <v>-1.0897959535999813E-3</v>
      </c>
    </row>
    <row r="28" spans="1:9" x14ac:dyDescent="0.25">
      <c r="A28" s="62"/>
    </row>
  </sheetData>
  <mergeCells count="1">
    <mergeCell ref="A1:I1"/>
  </mergeCells>
  <conditionalFormatting sqref="I3:I2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217E-D17E-40F3-86AD-1388EA844B72}">
  <dimension ref="A1:I29"/>
  <sheetViews>
    <sheetView workbookViewId="0">
      <selection activeCell="D25" sqref="D25"/>
    </sheetView>
  </sheetViews>
  <sheetFormatPr defaultRowHeight="15" x14ac:dyDescent="0.25"/>
  <cols>
    <col min="2" max="5" width="18.28515625" customWidth="1"/>
    <col min="6" max="6" width="16.85546875" customWidth="1"/>
    <col min="7" max="7" width="12.7109375" bestFit="1" customWidth="1"/>
  </cols>
  <sheetData>
    <row r="1" spans="1:9" ht="15.75" thickBot="1" x14ac:dyDescent="0.3">
      <c r="A1" s="134" t="s">
        <v>99</v>
      </c>
      <c r="B1" s="134"/>
      <c r="C1" s="134"/>
      <c r="D1" s="134"/>
      <c r="E1" s="134"/>
      <c r="F1" s="133"/>
      <c r="G1" s="133"/>
      <c r="H1" s="133"/>
      <c r="I1" s="133"/>
    </row>
    <row r="2" spans="1:9" ht="15.75" thickBot="1" x14ac:dyDescent="0.3">
      <c r="A2" s="107"/>
      <c r="B2" s="110" t="s">
        <v>2</v>
      </c>
      <c r="C2" s="111" t="s">
        <v>3</v>
      </c>
      <c r="D2" s="121" t="s">
        <v>2</v>
      </c>
      <c r="E2" s="122" t="s">
        <v>3</v>
      </c>
    </row>
    <row r="3" spans="1:9" x14ac:dyDescent="0.25">
      <c r="A3" s="108" t="s">
        <v>79</v>
      </c>
      <c r="B3" s="112">
        <v>-2.7201527172846882E-2</v>
      </c>
      <c r="C3" s="119">
        <v>2.6226805213412113E-2</v>
      </c>
      <c r="D3" s="116">
        <f>(B3*-1)*17511312783</f>
        <v>476334450.49899548</v>
      </c>
      <c r="E3" s="115">
        <f>17511312783*C3</f>
        <v>459265789.39087456</v>
      </c>
      <c r="F3" s="104"/>
      <c r="G3" s="104"/>
    </row>
    <row r="4" spans="1:9" x14ac:dyDescent="0.25">
      <c r="A4" s="108" t="s">
        <v>80</v>
      </c>
      <c r="B4" s="113">
        <v>-2.6210833199839235E-2</v>
      </c>
      <c r="C4" s="106">
        <v>2.5653501979851948E-2</v>
      </c>
      <c r="D4" s="117">
        <f t="shared" ref="D4:D23" si="0">(B4*-1)*17511312783</f>
        <v>458986098.46542561</v>
      </c>
      <c r="E4" s="123">
        <f t="shared" ref="E4:E23" si="1">17511312783*C4</f>
        <v>449226497.14849722</v>
      </c>
      <c r="F4" s="104"/>
      <c r="G4" s="104"/>
    </row>
    <row r="5" spans="1:9" x14ac:dyDescent="0.25">
      <c r="A5" s="108" t="s">
        <v>81</v>
      </c>
      <c r="B5" s="113">
        <v>-2.5535212392017625E-2</v>
      </c>
      <c r="C5" s="106">
        <v>2.5315691575941143E-2</v>
      </c>
      <c r="D5" s="117">
        <f t="shared" si="0"/>
        <v>447155091.17695826</v>
      </c>
      <c r="E5" s="123">
        <f t="shared" si="1"/>
        <v>443310993.50426358</v>
      </c>
      <c r="F5" s="104"/>
      <c r="G5" s="104"/>
    </row>
    <row r="6" spans="1:9" x14ac:dyDescent="0.25">
      <c r="A6" s="108" t="s">
        <v>82</v>
      </c>
      <c r="B6" s="113">
        <v>-2.8583626469616572E-2</v>
      </c>
      <c r="C6" s="106">
        <v>2.7552061413369886E-2</v>
      </c>
      <c r="D6" s="117">
        <f t="shared" si="0"/>
        <v>500536823.58189386</v>
      </c>
      <c r="E6" s="123">
        <f t="shared" si="1"/>
        <v>482472765.22594512</v>
      </c>
      <c r="F6" s="104"/>
      <c r="G6" s="104"/>
    </row>
    <row r="7" spans="1:9" x14ac:dyDescent="0.25">
      <c r="A7" s="108" t="s">
        <v>83</v>
      </c>
      <c r="B7" s="113">
        <v>-3.2968665366535678E-2</v>
      </c>
      <c r="C7" s="106">
        <v>3.1433632881383462E-2</v>
      </c>
      <c r="D7" s="117">
        <f t="shared" si="0"/>
        <v>577324611.27146554</v>
      </c>
      <c r="E7" s="123">
        <f t="shared" si="1"/>
        <v>550444177.29189932</v>
      </c>
      <c r="F7" s="104"/>
      <c r="G7" s="104"/>
    </row>
    <row r="8" spans="1:9" x14ac:dyDescent="0.25">
      <c r="A8" s="108" t="s">
        <v>84</v>
      </c>
      <c r="B8" s="113">
        <v>-3.6981788001456822E-2</v>
      </c>
      <c r="C8" s="106">
        <v>3.5435386896942228E-2</v>
      </c>
      <c r="D8" s="117">
        <f t="shared" si="0"/>
        <v>647599656.96810687</v>
      </c>
      <c r="E8" s="123">
        <f t="shared" si="1"/>
        <v>620520143.53897512</v>
      </c>
      <c r="F8" s="104"/>
      <c r="G8" s="104"/>
    </row>
    <row r="9" spans="1:9" x14ac:dyDescent="0.25">
      <c r="A9" s="108" t="s">
        <v>85</v>
      </c>
      <c r="B9" s="113">
        <v>-3.8487318022732385E-2</v>
      </c>
      <c r="C9" s="106">
        <v>3.8945042102957857E-2</v>
      </c>
      <c r="D9" s="117">
        <f t="shared" si="0"/>
        <v>673963464.07485986</v>
      </c>
      <c r="E9" s="123">
        <f t="shared" si="1"/>
        <v>681978813.61199915</v>
      </c>
      <c r="F9" s="104"/>
      <c r="G9" s="104"/>
    </row>
    <row r="10" spans="1:9" x14ac:dyDescent="0.25">
      <c r="A10" s="108" t="s">
        <v>86</v>
      </c>
      <c r="B10" s="113">
        <v>-3.8753668533508215E-2</v>
      </c>
      <c r="C10" s="106">
        <v>3.8967779341682621E-2</v>
      </c>
      <c r="D10" s="117">
        <f t="shared" si="0"/>
        <v>678627611.17896724</v>
      </c>
      <c r="E10" s="123">
        <f t="shared" si="1"/>
        <v>682376972.51113021</v>
      </c>
      <c r="F10" s="104"/>
      <c r="G10" s="104"/>
    </row>
    <row r="11" spans="1:9" x14ac:dyDescent="0.25">
      <c r="A11" s="108" t="s">
        <v>87</v>
      </c>
      <c r="B11" s="113">
        <v>-3.8095912698970349E-2</v>
      </c>
      <c r="C11" s="106">
        <v>3.5961591564572522E-2</v>
      </c>
      <c r="D11" s="117">
        <f t="shared" si="0"/>
        <v>667109443.02553153</v>
      </c>
      <c r="E11" s="123">
        <f t="shared" si="1"/>
        <v>629734678.06172383</v>
      </c>
      <c r="F11" s="104"/>
      <c r="G11" s="104"/>
    </row>
    <row r="12" spans="1:9" x14ac:dyDescent="0.25">
      <c r="A12" s="108" t="s">
        <v>88</v>
      </c>
      <c r="B12" s="113">
        <v>-4.0242957669980366E-2</v>
      </c>
      <c r="C12" s="106">
        <v>3.6991263661108345E-2</v>
      </c>
      <c r="D12" s="117">
        <f t="shared" si="0"/>
        <v>704707019.0720551</v>
      </c>
      <c r="E12" s="123">
        <f t="shared" si="1"/>
        <v>647765588.20808995</v>
      </c>
      <c r="F12" s="104"/>
      <c r="G12" s="104"/>
    </row>
    <row r="13" spans="1:9" x14ac:dyDescent="0.25">
      <c r="A13" s="108" t="s">
        <v>89</v>
      </c>
      <c r="B13" s="113">
        <v>-4.0161753245963348E-2</v>
      </c>
      <c r="C13" s="106">
        <v>3.6601482425826642E-2</v>
      </c>
      <c r="D13" s="117">
        <f t="shared" si="0"/>
        <v>703285023.0037297</v>
      </c>
      <c r="E13" s="123">
        <f t="shared" si="1"/>
        <v>640940007.08012795</v>
      </c>
      <c r="F13" s="104"/>
      <c r="G13" s="104"/>
    </row>
    <row r="14" spans="1:9" x14ac:dyDescent="0.25">
      <c r="A14" s="108" t="s">
        <v>90</v>
      </c>
      <c r="B14" s="113">
        <v>-3.3956111162582646E-2</v>
      </c>
      <c r="C14" s="106">
        <v>3.2827100797515531E-2</v>
      </c>
      <c r="D14" s="117">
        <f t="shared" si="0"/>
        <v>594616083.46230245</v>
      </c>
      <c r="E14" s="123">
        <f t="shared" si="1"/>
        <v>574845629.82436323</v>
      </c>
      <c r="F14" s="104"/>
      <c r="G14" s="104"/>
    </row>
    <row r="15" spans="1:9" x14ac:dyDescent="0.25">
      <c r="A15" s="108" t="s">
        <v>91</v>
      </c>
      <c r="B15" s="113">
        <v>-2.710733004098714E-2</v>
      </c>
      <c r="C15" s="106">
        <v>2.7035601276621635E-2</v>
      </c>
      <c r="D15" s="117">
        <f t="shared" si="0"/>
        <v>474684935.05973804</v>
      </c>
      <c r="E15" s="123">
        <f t="shared" si="1"/>
        <v>473428870.23139554</v>
      </c>
      <c r="F15" s="104"/>
      <c r="G15" s="104"/>
    </row>
    <row r="16" spans="1:9" x14ac:dyDescent="0.25">
      <c r="A16" s="108" t="s">
        <v>92</v>
      </c>
      <c r="B16" s="113">
        <v>-2.1176158910783966E-2</v>
      </c>
      <c r="C16" s="106">
        <v>2.1741072830711902E-2</v>
      </c>
      <c r="D16" s="117">
        <f t="shared" si="0"/>
        <v>370822342.22925061</v>
      </c>
      <c r="E16" s="123">
        <f t="shared" si="1"/>
        <v>380714726.57657933</v>
      </c>
      <c r="F16" s="104"/>
      <c r="G16" s="104"/>
    </row>
    <row r="17" spans="1:7" x14ac:dyDescent="0.25">
      <c r="A17" s="108" t="s">
        <v>93</v>
      </c>
      <c r="B17" s="113">
        <v>-1.6282780319518315E-2</v>
      </c>
      <c r="C17" s="106">
        <v>1.8060888334260537E-2</v>
      </c>
      <c r="D17" s="117">
        <f t="shared" si="0"/>
        <v>285132859.15196186</v>
      </c>
      <c r="E17" s="123">
        <f t="shared" si="1"/>
        <v>316269864.76007211</v>
      </c>
      <c r="F17" s="104"/>
      <c r="G17" s="104"/>
    </row>
    <row r="18" spans="1:7" x14ac:dyDescent="0.25">
      <c r="A18" s="108" t="s">
        <v>94</v>
      </c>
      <c r="B18" s="113">
        <v>-1.0658561912099478E-2</v>
      </c>
      <c r="C18" s="106">
        <v>1.3943824036597599E-2</v>
      </c>
      <c r="D18" s="117">
        <f t="shared" si="0"/>
        <v>186645411.45974451</v>
      </c>
      <c r="E18" s="123">
        <f t="shared" si="1"/>
        <v>244174664.09597418</v>
      </c>
      <c r="F18" s="104"/>
      <c r="G18" s="104"/>
    </row>
    <row r="19" spans="1:7" x14ac:dyDescent="0.25">
      <c r="A19" s="108" t="s">
        <v>95</v>
      </c>
      <c r="B19" s="113">
        <v>-7.887866964638739E-3</v>
      </c>
      <c r="C19" s="106">
        <v>1.1468713192558816E-2</v>
      </c>
      <c r="D19" s="117">
        <f t="shared" si="0"/>
        <v>138126905.60848176</v>
      </c>
      <c r="E19" s="123">
        <f t="shared" si="1"/>
        <v>200832223.93341595</v>
      </c>
      <c r="F19" s="104"/>
      <c r="G19" s="104"/>
    </row>
    <row r="20" spans="1:7" x14ac:dyDescent="0.25">
      <c r="A20" s="108" t="s">
        <v>96</v>
      </c>
      <c r="B20" s="113">
        <v>-4.5454928720981783E-3</v>
      </c>
      <c r="C20" s="106">
        <v>8.5632189012298243E-3</v>
      </c>
      <c r="D20" s="117">
        <f t="shared" si="0"/>
        <v>79597547.436208218</v>
      </c>
      <c r="E20" s="123">
        <f t="shared" si="1"/>
        <v>149953204.60873303</v>
      </c>
      <c r="F20" s="104"/>
      <c r="G20" s="104"/>
    </row>
    <row r="21" spans="1:7" x14ac:dyDescent="0.25">
      <c r="A21" s="108" t="s">
        <v>97</v>
      </c>
      <c r="B21" s="113">
        <v>-1.5542526756857713E-3</v>
      </c>
      <c r="C21" s="106">
        <v>3.9075568836990241E-3</v>
      </c>
      <c r="D21" s="117">
        <f t="shared" si="0"/>
        <v>27217004.7477482</v>
      </c>
      <c r="E21" s="123">
        <f t="shared" si="1"/>
        <v>68426450.807818368</v>
      </c>
      <c r="F21" s="104"/>
      <c r="G21" s="104"/>
    </row>
    <row r="22" spans="1:7" x14ac:dyDescent="0.25">
      <c r="A22" s="108" t="s">
        <v>98</v>
      </c>
      <c r="B22" s="113">
        <v>-2.6310233381514624E-4</v>
      </c>
      <c r="C22" s="106">
        <v>1.0394166274178616E-3</v>
      </c>
      <c r="D22" s="117">
        <f t="shared" si="0"/>
        <v>4607267.2613743031</v>
      </c>
      <c r="E22" s="123">
        <f t="shared" si="1"/>
        <v>18201549.674565148</v>
      </c>
      <c r="F22" s="104"/>
      <c r="G22" s="104"/>
    </row>
    <row r="23" spans="1:7" ht="15.75" thickBot="1" x14ac:dyDescent="0.3">
      <c r="A23" s="109" t="s">
        <v>78</v>
      </c>
      <c r="B23" s="114">
        <v>-1.461679632306368E-5</v>
      </c>
      <c r="C23" s="120">
        <v>8.7700777938382079E-5</v>
      </c>
      <c r="D23" s="118">
        <f t="shared" si="0"/>
        <v>255959.2922985724</v>
      </c>
      <c r="E23" s="124">
        <f t="shared" si="1"/>
        <v>1535755.7537914345</v>
      </c>
      <c r="F23" s="104"/>
      <c r="G23" s="104"/>
    </row>
    <row r="24" spans="1:7" x14ac:dyDescent="0.25">
      <c r="D24" s="125"/>
      <c r="E24" s="125"/>
    </row>
    <row r="25" spans="1:7" x14ac:dyDescent="0.25">
      <c r="B25" s="104"/>
      <c r="C25" s="104"/>
    </row>
    <row r="26" spans="1:7" x14ac:dyDescent="0.25">
      <c r="B26" s="105"/>
      <c r="C26" s="105"/>
      <c r="D26" s="125"/>
    </row>
    <row r="29" spans="1:7" x14ac:dyDescent="0.25">
      <c r="B29" s="103"/>
      <c r="C29" s="103"/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BE86-6B41-4EA8-9B60-EA0BFC96028A}">
  <dimension ref="A1:AH72"/>
  <sheetViews>
    <sheetView workbookViewId="0">
      <selection activeCell="G31" sqref="G31"/>
    </sheetView>
  </sheetViews>
  <sheetFormatPr defaultRowHeight="15" x14ac:dyDescent="0.25"/>
  <cols>
    <col min="1" max="1" width="15" bestFit="1" customWidth="1"/>
    <col min="2" max="2" width="14.28515625" bestFit="1" customWidth="1"/>
    <col min="3" max="3" width="11.140625" bestFit="1" customWidth="1"/>
    <col min="4" max="4" width="9.85546875" bestFit="1" customWidth="1"/>
    <col min="5" max="5" width="9.140625" bestFit="1" customWidth="1"/>
    <col min="6" max="6" width="18" bestFit="1" customWidth="1"/>
    <col min="7" max="8" width="18" customWidth="1"/>
    <col min="9" max="9" width="12.85546875" bestFit="1" customWidth="1"/>
    <col min="10" max="10" width="15.28515625" bestFit="1" customWidth="1"/>
    <col min="11" max="11" width="17.28515625" bestFit="1" customWidth="1"/>
    <col min="12" max="12" width="17" bestFit="1" customWidth="1"/>
    <col min="13" max="13" width="10.28515625" bestFit="1" customWidth="1"/>
    <col min="14" max="16" width="14.7109375" bestFit="1" customWidth="1"/>
    <col min="17" max="17" width="18.140625" bestFit="1" customWidth="1"/>
    <col min="18" max="19" width="18.140625" customWidth="1"/>
    <col min="20" max="20" width="13.7109375" bestFit="1" customWidth="1"/>
    <col min="21" max="21" width="15.42578125" bestFit="1" customWidth="1"/>
    <col min="22" max="22" width="17.42578125" bestFit="1" customWidth="1"/>
    <col min="23" max="23" width="17.140625" bestFit="1" customWidth="1"/>
    <col min="24" max="24" width="11.5703125" bestFit="1" customWidth="1"/>
    <col min="25" max="34" width="15.28515625" customWidth="1"/>
  </cols>
  <sheetData>
    <row r="1" spans="1:34" ht="15.75" thickBot="1" x14ac:dyDescent="0.3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34" ht="15.75" thickBot="1" x14ac:dyDescent="0.3">
      <c r="A2" s="137" t="s">
        <v>38</v>
      </c>
      <c r="B2" s="139"/>
      <c r="C2" s="137" t="s">
        <v>39</v>
      </c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7" t="s">
        <v>1</v>
      </c>
      <c r="O2" s="138"/>
      <c r="P2" s="138"/>
      <c r="Q2" s="138"/>
      <c r="R2" s="138"/>
      <c r="S2" s="138"/>
      <c r="T2" s="138"/>
      <c r="U2" s="138"/>
      <c r="V2" s="138"/>
      <c r="W2" s="138"/>
      <c r="X2" s="139"/>
      <c r="Y2" s="137" t="s">
        <v>71</v>
      </c>
      <c r="Z2" s="138"/>
      <c r="AA2" s="138"/>
      <c r="AB2" s="138"/>
      <c r="AC2" s="139"/>
      <c r="AD2" s="137" t="s">
        <v>72</v>
      </c>
      <c r="AE2" s="138"/>
      <c r="AF2" s="138"/>
      <c r="AG2" s="138"/>
      <c r="AH2" s="139"/>
    </row>
    <row r="3" spans="1:34" ht="15.75" thickBot="1" x14ac:dyDescent="0.3">
      <c r="A3" s="1" t="s">
        <v>0</v>
      </c>
      <c r="B3" s="2" t="s">
        <v>1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69</v>
      </c>
      <c r="H3" s="4" t="s">
        <v>70</v>
      </c>
      <c r="I3" s="4" t="s">
        <v>44</v>
      </c>
      <c r="J3" s="4" t="s">
        <v>45</v>
      </c>
      <c r="K3" s="4" t="s">
        <v>46</v>
      </c>
      <c r="L3" s="4" t="s">
        <v>47</v>
      </c>
      <c r="M3" s="5" t="s">
        <v>48</v>
      </c>
      <c r="N3" s="3" t="s">
        <v>40</v>
      </c>
      <c r="O3" s="4" t="s">
        <v>41</v>
      </c>
      <c r="P3" s="4" t="s">
        <v>42</v>
      </c>
      <c r="Q3" s="4" t="s">
        <v>43</v>
      </c>
      <c r="R3" s="36" t="s">
        <v>69</v>
      </c>
      <c r="S3" s="36" t="s">
        <v>70</v>
      </c>
      <c r="T3" s="4" t="s">
        <v>44</v>
      </c>
      <c r="U3" s="4" t="s">
        <v>45</v>
      </c>
      <c r="V3" s="4" t="s">
        <v>46</v>
      </c>
      <c r="W3" s="4" t="s">
        <v>47</v>
      </c>
      <c r="X3" s="5" t="s">
        <v>48</v>
      </c>
      <c r="Y3" s="3" t="s">
        <v>73</v>
      </c>
      <c r="Z3" s="4" t="s">
        <v>74</v>
      </c>
      <c r="AA3" s="4" t="s">
        <v>75</v>
      </c>
      <c r="AB3" s="4" t="s">
        <v>76</v>
      </c>
      <c r="AC3" s="5" t="s">
        <v>77</v>
      </c>
      <c r="AD3" s="3" t="s">
        <v>73</v>
      </c>
      <c r="AE3" s="4" t="s">
        <v>74</v>
      </c>
      <c r="AF3" s="4" t="s">
        <v>75</v>
      </c>
      <c r="AG3" s="4" t="s">
        <v>76</v>
      </c>
      <c r="AH3" s="5" t="s">
        <v>77</v>
      </c>
    </row>
    <row r="4" spans="1:34" x14ac:dyDescent="0.25">
      <c r="A4" s="7" t="s">
        <v>8</v>
      </c>
      <c r="B4" s="8">
        <v>1892304995.350131</v>
      </c>
      <c r="C4" s="91">
        <v>0.43201709999999999</v>
      </c>
      <c r="D4" s="38">
        <v>0.2732967</v>
      </c>
      <c r="E4" s="38">
        <v>2.7453600000000099E-2</v>
      </c>
      <c r="F4" s="38">
        <v>2.0943000000000003E-3</v>
      </c>
      <c r="G4" s="38">
        <v>9.4024666666666645E-2</v>
      </c>
      <c r="H4" s="38">
        <v>5.9753333333332952E-3</v>
      </c>
      <c r="I4" s="38">
        <v>3.8988000000000002E-2</v>
      </c>
      <c r="J4" s="38">
        <v>1.5090300000000001E-2</v>
      </c>
      <c r="K4" s="38">
        <v>0.1010088</v>
      </c>
      <c r="L4" s="38">
        <v>9.7631999999999997E-3</v>
      </c>
      <c r="M4" s="92">
        <v>2.8800000000000001E-4</v>
      </c>
      <c r="N4" s="39">
        <f t="shared" ref="N4:N27" si="0">$B4*C4</f>
        <v>817508116.40667713</v>
      </c>
      <c r="O4" s="40">
        <f t="shared" ref="O4:O27" si="1">$B4*D4</f>
        <v>517160710.62270617</v>
      </c>
      <c r="P4" s="40">
        <f t="shared" ref="P4:P27" si="2">$B4*E4</f>
        <v>51950584.420344546</v>
      </c>
      <c r="Q4" s="40">
        <f t="shared" ref="Q4:Q27" si="3">$B4*F4</f>
        <v>3963054.3517617802</v>
      </c>
      <c r="R4" s="40">
        <f t="shared" ref="R4:S19" si="4">$B4*G4</f>
        <v>177923346.41946426</v>
      </c>
      <c r="S4" s="40">
        <f t="shared" si="4"/>
        <v>11307153.115548745</v>
      </c>
      <c r="T4" s="40">
        <f t="shared" ref="T4:T27" si="5">$B4*I4</f>
        <v>73777187.158710912</v>
      </c>
      <c r="U4" s="40">
        <f t="shared" ref="U4:U27" si="6">$B4*J4</f>
        <v>28555450.071332086</v>
      </c>
      <c r="V4" s="40">
        <f t="shared" ref="V4:V27" si="7">$B4*K4</f>
        <v>191139456.81432232</v>
      </c>
      <c r="W4" s="40">
        <f t="shared" ref="W4:W27" si="8">$B4*L4</f>
        <v>18474952.130602397</v>
      </c>
      <c r="X4" s="96">
        <f t="shared" ref="X4:X27" si="9">$B4*M4</f>
        <v>544983.83866083773</v>
      </c>
      <c r="Y4" s="91">
        <f>100%-(SUM(Z4:AC4))</f>
        <v>0.66059400000000001</v>
      </c>
      <c r="Z4" s="38">
        <v>0.21219299999999999</v>
      </c>
      <c r="AA4" s="38">
        <v>6.2764E-2</v>
      </c>
      <c r="AB4" s="38">
        <v>4.6928999999999998E-2</v>
      </c>
      <c r="AC4" s="92">
        <v>1.7520000000000001E-2</v>
      </c>
      <c r="AD4" s="99">
        <f>$B4*Y4</f>
        <v>1250045326.0983245</v>
      </c>
      <c r="AE4" s="40">
        <f t="shared" ref="AE4:AH19" si="10">$B4*Z4</f>
        <v>401533873.87833035</v>
      </c>
      <c r="AF4" s="40">
        <f t="shared" si="10"/>
        <v>118768630.72815563</v>
      </c>
      <c r="AG4" s="40">
        <f t="shared" si="10"/>
        <v>88803981.126786292</v>
      </c>
      <c r="AH4" s="55">
        <f t="shared" si="10"/>
        <v>33153183.518534299</v>
      </c>
    </row>
    <row r="5" spans="1:34" x14ac:dyDescent="0.25">
      <c r="A5" s="7" t="s">
        <v>9</v>
      </c>
      <c r="B5" s="8">
        <v>1883434744.9277787</v>
      </c>
      <c r="C5" s="76">
        <v>0.27138780000000001</v>
      </c>
      <c r="D5" s="41">
        <v>0.41088780000000003</v>
      </c>
      <c r="E5" s="41">
        <v>5.8082400000000083E-2</v>
      </c>
      <c r="F5" s="41">
        <v>1.1543400000000001E-2</v>
      </c>
      <c r="G5" s="41">
        <v>9.9569333333333288E-2</v>
      </c>
      <c r="H5" s="41">
        <v>4.3066666666669029E-4</v>
      </c>
      <c r="I5" s="41">
        <v>3.5344800000000003E-2</v>
      </c>
      <c r="J5" s="41">
        <v>1.4076000000000002E-2</v>
      </c>
      <c r="K5" s="41">
        <v>7.5354299999999999E-2</v>
      </c>
      <c r="L5" s="41">
        <v>2.3211900000000001E-2</v>
      </c>
      <c r="M5" s="93">
        <v>1.116E-4</v>
      </c>
      <c r="N5" s="43">
        <f t="shared" si="0"/>
        <v>511141211.86951107</v>
      </c>
      <c r="O5" s="44">
        <f t="shared" si="1"/>
        <v>773880358.78693616</v>
      </c>
      <c r="P5" s="44">
        <f t="shared" si="2"/>
        <v>109394410.22879337</v>
      </c>
      <c r="Q5" s="44">
        <f t="shared" si="3"/>
        <v>21741240.634599321</v>
      </c>
      <c r="R5" s="44">
        <f t="shared" si="4"/>
        <v>187532341.92929557</v>
      </c>
      <c r="S5" s="44">
        <f t="shared" si="4"/>
        <v>811132.56348227453</v>
      </c>
      <c r="T5" s="44">
        <f t="shared" si="5"/>
        <v>66569624.37252336</v>
      </c>
      <c r="U5" s="44">
        <f t="shared" si="6"/>
        <v>26511227.469603416</v>
      </c>
      <c r="V5" s="44">
        <f t="shared" si="7"/>
        <v>141924906.79971132</v>
      </c>
      <c r="W5" s="44">
        <f t="shared" si="8"/>
        <v>43718098.955789112</v>
      </c>
      <c r="X5" s="97">
        <f t="shared" si="9"/>
        <v>210191.31753394011</v>
      </c>
      <c r="Y5" s="76">
        <f t="shared" ref="Y5:Y27" si="11">100%-(SUM(Z5:AC5))</f>
        <v>0.64696399999999998</v>
      </c>
      <c r="Z5" s="41">
        <v>0.26526699999999998</v>
      </c>
      <c r="AA5" s="41">
        <v>5.7844E-2</v>
      </c>
      <c r="AB5" s="41">
        <v>2.2627000000000001E-2</v>
      </c>
      <c r="AC5" s="93">
        <v>7.2979999999999998E-3</v>
      </c>
      <c r="AD5" s="100">
        <f t="shared" ref="AD5:AD27" si="12">$B5*Y5</f>
        <v>1218514476.3174553</v>
      </c>
      <c r="AE5" s="44">
        <f t="shared" si="10"/>
        <v>499613084.48275703</v>
      </c>
      <c r="AF5" s="44">
        <f t="shared" si="10"/>
        <v>108945399.38560243</v>
      </c>
      <c r="AG5" s="44">
        <f t="shared" si="10"/>
        <v>42616477.97348085</v>
      </c>
      <c r="AH5" s="56">
        <f t="shared" si="10"/>
        <v>13745306.768482929</v>
      </c>
    </row>
    <row r="6" spans="1:34" x14ac:dyDescent="0.25">
      <c r="A6" s="7" t="s">
        <v>10</v>
      </c>
      <c r="B6" s="8">
        <v>1439412837.2326365</v>
      </c>
      <c r="C6" s="76">
        <v>0.26914860000000002</v>
      </c>
      <c r="D6" s="41">
        <v>0.41649389999999997</v>
      </c>
      <c r="E6" s="41">
        <v>6.5296800000000002E-2</v>
      </c>
      <c r="F6" s="41">
        <v>1.7753400000000003E-2</v>
      </c>
      <c r="G6" s="41">
        <v>9.3311333333333302E-2</v>
      </c>
      <c r="H6" s="41">
        <v>6.6886666666664913E-3</v>
      </c>
      <c r="I6" s="41">
        <v>5.3345700000000003E-2</v>
      </c>
      <c r="J6" s="41">
        <v>2.1408299999999998E-2</v>
      </c>
      <c r="K6" s="41">
        <v>4.5000000000000005E-2</v>
      </c>
      <c r="L6" s="41">
        <v>1.1443500000000001E-2</v>
      </c>
      <c r="M6" s="93">
        <v>1.098E-4</v>
      </c>
      <c r="N6" s="43">
        <f t="shared" si="0"/>
        <v>387415949.96319199</v>
      </c>
      <c r="O6" s="44">
        <f t="shared" si="1"/>
        <v>599506666.28908587</v>
      </c>
      <c r="P6" s="44">
        <f t="shared" si="2"/>
        <v>93989052.15021202</v>
      </c>
      <c r="Q6" s="44">
        <f t="shared" si="3"/>
        <v>25554471.864525892</v>
      </c>
      <c r="R6" s="44">
        <f t="shared" si="4"/>
        <v>134313531.05929357</v>
      </c>
      <c r="S6" s="44">
        <f t="shared" si="4"/>
        <v>9627752.6639697757</v>
      </c>
      <c r="T6" s="44">
        <f t="shared" si="5"/>
        <v>76786485.391161054</v>
      </c>
      <c r="U6" s="44">
        <f t="shared" si="6"/>
        <v>30815381.843327448</v>
      </c>
      <c r="V6" s="44">
        <f t="shared" si="7"/>
        <v>64773577.675468646</v>
      </c>
      <c r="W6" s="44">
        <f t="shared" si="8"/>
        <v>16471920.802871676</v>
      </c>
      <c r="X6" s="97">
        <f t="shared" si="9"/>
        <v>158047.5295281435</v>
      </c>
      <c r="Y6" s="76">
        <f t="shared" si="11"/>
        <v>0.66602399999999995</v>
      </c>
      <c r="Z6" s="41">
        <v>0.237979</v>
      </c>
      <c r="AA6" s="41">
        <v>5.1189999999999999E-2</v>
      </c>
      <c r="AB6" s="41">
        <v>2.8618000000000001E-2</v>
      </c>
      <c r="AC6" s="93">
        <v>1.6188999999999999E-2</v>
      </c>
      <c r="AD6" s="100">
        <f t="shared" si="12"/>
        <v>958683495.50502944</v>
      </c>
      <c r="AE6" s="44">
        <f t="shared" si="10"/>
        <v>342550027.59178561</v>
      </c>
      <c r="AF6" s="44">
        <f t="shared" si="10"/>
        <v>73683543.137938663</v>
      </c>
      <c r="AG6" s="44">
        <f t="shared" si="10"/>
        <v>41193116.575923592</v>
      </c>
      <c r="AH6" s="56">
        <f t="shared" si="10"/>
        <v>23302654.421959151</v>
      </c>
    </row>
    <row r="7" spans="1:34" x14ac:dyDescent="0.25">
      <c r="A7" s="7" t="s">
        <v>11</v>
      </c>
      <c r="B7" s="8">
        <v>1355212018.720181</v>
      </c>
      <c r="C7" s="76">
        <v>0.35018909999999998</v>
      </c>
      <c r="D7" s="41">
        <v>0.30108869999999999</v>
      </c>
      <c r="E7" s="41">
        <v>7.5429000000000038E-2</v>
      </c>
      <c r="F7" s="41">
        <v>2.4615000000000001E-3</v>
      </c>
      <c r="G7" s="41">
        <v>9.5679333333333338E-2</v>
      </c>
      <c r="H7" s="41">
        <v>4.3206666666666393E-3</v>
      </c>
      <c r="I7" s="41">
        <v>2.7E-2</v>
      </c>
      <c r="J7" s="41">
        <v>2.1008699999999998E-2</v>
      </c>
      <c r="K7" s="41">
        <v>9.982980000000001E-2</v>
      </c>
      <c r="L7" s="41">
        <v>2.2801499999999999E-2</v>
      </c>
      <c r="M7" s="93">
        <v>1.917E-4</v>
      </c>
      <c r="N7" s="43">
        <f t="shared" si="0"/>
        <v>474580477.14480329</v>
      </c>
      <c r="O7" s="44">
        <f t="shared" si="1"/>
        <v>408039024.94083494</v>
      </c>
      <c r="P7" s="44">
        <f t="shared" si="2"/>
        <v>102222287.36004458</v>
      </c>
      <c r="Q7" s="44">
        <f t="shared" si="3"/>
        <v>3335854.3840797255</v>
      </c>
      <c r="R7" s="44">
        <f t="shared" si="4"/>
        <v>129665782.47646777</v>
      </c>
      <c r="S7" s="44">
        <f t="shared" si="4"/>
        <v>5855419.395550292</v>
      </c>
      <c r="T7" s="44">
        <f t="shared" si="5"/>
        <v>36590724.505444884</v>
      </c>
      <c r="U7" s="44">
        <f t="shared" si="6"/>
        <v>28471242.737686664</v>
      </c>
      <c r="V7" s="44">
        <f t="shared" si="7"/>
        <v>135290544.78643194</v>
      </c>
      <c r="W7" s="44">
        <f t="shared" si="8"/>
        <v>30900866.844848204</v>
      </c>
      <c r="X7" s="97">
        <f t="shared" si="9"/>
        <v>259794.1439886587</v>
      </c>
      <c r="Y7" s="76">
        <f t="shared" si="11"/>
        <v>0.66552600000000006</v>
      </c>
      <c r="Z7" s="41">
        <v>0.22694700000000001</v>
      </c>
      <c r="AA7" s="41">
        <v>7.22E-2</v>
      </c>
      <c r="AB7" s="41">
        <v>3.3508999999999997E-2</v>
      </c>
      <c r="AC7" s="93">
        <v>1.818E-3</v>
      </c>
      <c r="AD7" s="100">
        <f t="shared" si="12"/>
        <v>901928833.97076726</v>
      </c>
      <c r="AE7" s="44">
        <f t="shared" si="10"/>
        <v>307561302.0124889</v>
      </c>
      <c r="AF7" s="44">
        <f t="shared" si="10"/>
        <v>97846307.751597062</v>
      </c>
      <c r="AG7" s="44">
        <f t="shared" si="10"/>
        <v>45411799.53529454</v>
      </c>
      <c r="AH7" s="56">
        <f t="shared" si="10"/>
        <v>2463775.4500332889</v>
      </c>
    </row>
    <row r="8" spans="1:34" x14ac:dyDescent="0.25">
      <c r="A8" s="7" t="s">
        <v>12</v>
      </c>
      <c r="B8" s="8">
        <v>1000395154.9028051</v>
      </c>
      <c r="C8" s="76">
        <v>0.29129850000000002</v>
      </c>
      <c r="D8" s="41">
        <v>0.45898380000000005</v>
      </c>
      <c r="E8" s="41">
        <v>3.6155699999999999E-2</v>
      </c>
      <c r="F8" s="41">
        <v>1.73466E-2</v>
      </c>
      <c r="G8" s="41">
        <v>9.4333999999999918E-2</v>
      </c>
      <c r="H8" s="41">
        <v>5.6659999999999489E-3</v>
      </c>
      <c r="I8" s="41">
        <v>4.5000000000000005E-2</v>
      </c>
      <c r="J8" s="41">
        <v>1.8172800000000003E-2</v>
      </c>
      <c r="K8" s="41">
        <v>2.7E-2</v>
      </c>
      <c r="L8" s="41">
        <v>5.5836000000000002E-3</v>
      </c>
      <c r="M8" s="93">
        <v>4.5900000000000004E-4</v>
      </c>
      <c r="N8" s="43">
        <f t="shared" si="0"/>
        <v>291413608.03045475</v>
      </c>
      <c r="O8" s="44">
        <f t="shared" si="1"/>
        <v>459165169.69887817</v>
      </c>
      <c r="P8" s="44">
        <f t="shared" si="2"/>
        <v>36169987.102119349</v>
      </c>
      <c r="Q8" s="44">
        <f t="shared" si="3"/>
        <v>17353454.594037</v>
      </c>
      <c r="R8" s="44">
        <f t="shared" si="4"/>
        <v>94371276.542601138</v>
      </c>
      <c r="S8" s="44">
        <f t="shared" si="4"/>
        <v>5668238.9476792421</v>
      </c>
      <c r="T8" s="44">
        <f t="shared" si="5"/>
        <v>45017781.970626235</v>
      </c>
      <c r="U8" s="44">
        <f t="shared" si="6"/>
        <v>18179981.071017697</v>
      </c>
      <c r="V8" s="44">
        <f t="shared" si="7"/>
        <v>27010669.182375737</v>
      </c>
      <c r="W8" s="44">
        <f t="shared" si="8"/>
        <v>5585806.3869153028</v>
      </c>
      <c r="X8" s="97">
        <f t="shared" si="9"/>
        <v>459181.3761003876</v>
      </c>
      <c r="Y8" s="76">
        <f t="shared" si="11"/>
        <v>0.68661400000000006</v>
      </c>
      <c r="Z8" s="41">
        <v>0.215586</v>
      </c>
      <c r="AA8" s="41">
        <v>5.9054000000000002E-2</v>
      </c>
      <c r="AB8" s="41">
        <v>2.6512000000000001E-2</v>
      </c>
      <c r="AC8" s="93">
        <v>1.2234E-2</v>
      </c>
      <c r="AD8" s="100">
        <f t="shared" si="12"/>
        <v>686885318.88843465</v>
      </c>
      <c r="AE8" s="44">
        <f t="shared" si="10"/>
        <v>215671189.86487615</v>
      </c>
      <c r="AF8" s="44">
        <f t="shared" si="10"/>
        <v>59077335.477630258</v>
      </c>
      <c r="AG8" s="44">
        <f t="shared" si="10"/>
        <v>26522476.346783169</v>
      </c>
      <c r="AH8" s="56">
        <f t="shared" si="10"/>
        <v>12238834.325080918</v>
      </c>
    </row>
    <row r="9" spans="1:34" x14ac:dyDescent="0.25">
      <c r="A9" s="7" t="s">
        <v>13</v>
      </c>
      <c r="B9" s="8">
        <v>839119956.75068951</v>
      </c>
      <c r="C9" s="76">
        <v>0.39889800000000003</v>
      </c>
      <c r="D9" s="41">
        <v>0.28644929999999996</v>
      </c>
      <c r="E9" s="41">
        <v>7.681589999999984E-2</v>
      </c>
      <c r="F9" s="41">
        <v>7.6734000000000004E-3</v>
      </c>
      <c r="G9" s="41">
        <v>9.9627333333333401E-2</v>
      </c>
      <c r="H9" s="41">
        <v>3.7266666666672482E-4</v>
      </c>
      <c r="I9" s="41">
        <v>3.6000000000000004E-2</v>
      </c>
      <c r="J9" s="41">
        <v>1.09827E-2</v>
      </c>
      <c r="K9" s="41">
        <v>7.0449300000000006E-2</v>
      </c>
      <c r="L9" s="41">
        <v>1.2538800000000001E-2</v>
      </c>
      <c r="M9" s="93">
        <v>1.9259999999999999E-4</v>
      </c>
      <c r="N9" s="43">
        <f t="shared" si="0"/>
        <v>334723272.5079366</v>
      </c>
      <c r="O9" s="44">
        <f t="shared" si="1"/>
        <v>240365324.22726524</v>
      </c>
      <c r="P9" s="44">
        <f t="shared" si="2"/>
        <v>64457754.685765155</v>
      </c>
      <c r="Q9" s="44">
        <f t="shared" si="3"/>
        <v>6438903.0761307413</v>
      </c>
      <c r="R9" s="44">
        <f t="shared" si="4"/>
        <v>83599283.63785325</v>
      </c>
      <c r="S9" s="44">
        <f t="shared" si="4"/>
        <v>312712.03721580573</v>
      </c>
      <c r="T9" s="44">
        <f t="shared" si="5"/>
        <v>30208318.443024825</v>
      </c>
      <c r="U9" s="44">
        <f t="shared" si="6"/>
        <v>9215802.7490057983</v>
      </c>
      <c r="V9" s="44">
        <f t="shared" si="7"/>
        <v>59115413.569116354</v>
      </c>
      <c r="W9" s="44">
        <f t="shared" si="8"/>
        <v>10521557.313705547</v>
      </c>
      <c r="X9" s="97">
        <f t="shared" si="9"/>
        <v>161614.50367018281</v>
      </c>
      <c r="Y9" s="76">
        <f t="shared" si="11"/>
        <v>0.62320600000000004</v>
      </c>
      <c r="Z9" s="41">
        <v>0.24459600000000001</v>
      </c>
      <c r="AA9" s="41">
        <v>8.4043999999999994E-2</v>
      </c>
      <c r="AB9" s="41">
        <v>3.9050000000000001E-2</v>
      </c>
      <c r="AC9" s="93">
        <v>9.1039999999999992E-3</v>
      </c>
      <c r="AD9" s="100">
        <f t="shared" si="12"/>
        <v>522944591.76677024</v>
      </c>
      <c r="AE9" s="44">
        <f t="shared" si="10"/>
        <v>205245384.94139165</v>
      </c>
      <c r="AF9" s="44">
        <f t="shared" si="10"/>
        <v>70522997.645154938</v>
      </c>
      <c r="AG9" s="44">
        <f t="shared" si="10"/>
        <v>32767634.311114427</v>
      </c>
      <c r="AH9" s="56">
        <f t="shared" si="10"/>
        <v>7639348.0862582764</v>
      </c>
    </row>
    <row r="10" spans="1:34" x14ac:dyDescent="0.25">
      <c r="A10" s="7" t="s">
        <v>14</v>
      </c>
      <c r="B10" s="8">
        <v>824198111.83416283</v>
      </c>
      <c r="C10" s="76">
        <v>0.29626920000000001</v>
      </c>
      <c r="D10" s="41">
        <v>0.41335919999999998</v>
      </c>
      <c r="E10" s="41">
        <v>6.2453700000000008E-2</v>
      </c>
      <c r="F10" s="41">
        <v>1.1007E-3</v>
      </c>
      <c r="G10" s="41">
        <v>9.5239999999999991E-2</v>
      </c>
      <c r="H10" s="41">
        <v>4.7599999999999492E-3</v>
      </c>
      <c r="I10" s="41">
        <v>5.6637E-2</v>
      </c>
      <c r="J10" s="41">
        <v>1.9880100000000001E-2</v>
      </c>
      <c r="K10" s="41">
        <v>3.5892E-2</v>
      </c>
      <c r="L10" s="41">
        <v>1.4037300000000001E-2</v>
      </c>
      <c r="M10" s="93">
        <v>3.7080000000000001E-4</v>
      </c>
      <c r="N10" s="43">
        <f t="shared" si="0"/>
        <v>244184515.23461795</v>
      </c>
      <c r="O10" s="44">
        <f t="shared" si="1"/>
        <v>340689872.14928007</v>
      </c>
      <c r="P10" s="44">
        <f t="shared" si="2"/>
        <v>51474221.617057264</v>
      </c>
      <c r="Q10" s="44">
        <f t="shared" si="3"/>
        <v>907194.86169586307</v>
      </c>
      <c r="R10" s="44">
        <f t="shared" si="4"/>
        <v>78496628.171085656</v>
      </c>
      <c r="S10" s="44">
        <f t="shared" si="4"/>
        <v>3923183.0123305731</v>
      </c>
      <c r="T10" s="44">
        <f t="shared" si="5"/>
        <v>46680108.459951483</v>
      </c>
      <c r="U10" s="44">
        <f t="shared" si="6"/>
        <v>16385140.883074341</v>
      </c>
      <c r="V10" s="44">
        <f t="shared" si="7"/>
        <v>29582118.629951771</v>
      </c>
      <c r="W10" s="44">
        <f t="shared" si="8"/>
        <v>11569516.155249694</v>
      </c>
      <c r="X10" s="97">
        <f t="shared" si="9"/>
        <v>305612.65986810758</v>
      </c>
      <c r="Y10" s="76">
        <f t="shared" si="11"/>
        <v>0.64070499999999997</v>
      </c>
      <c r="Z10" s="41">
        <v>0.266239</v>
      </c>
      <c r="AA10" s="41">
        <v>6.8268999999999996E-2</v>
      </c>
      <c r="AB10" s="41">
        <v>2.2086999999999999E-2</v>
      </c>
      <c r="AC10" s="93">
        <v>2.7000000000000001E-3</v>
      </c>
      <c r="AD10" s="100">
        <f t="shared" si="12"/>
        <v>528067851.24270725</v>
      </c>
      <c r="AE10" s="44">
        <f t="shared" si="10"/>
        <v>219433681.09661567</v>
      </c>
      <c r="AF10" s="44">
        <f t="shared" si="10"/>
        <v>56267180.896806456</v>
      </c>
      <c r="AG10" s="44">
        <f t="shared" si="10"/>
        <v>18204063.696081154</v>
      </c>
      <c r="AH10" s="56">
        <f t="shared" si="10"/>
        <v>2225334.9019522397</v>
      </c>
    </row>
    <row r="11" spans="1:34" x14ac:dyDescent="0.25">
      <c r="A11" s="7" t="s">
        <v>15</v>
      </c>
      <c r="B11" s="8">
        <v>716872343.97723556</v>
      </c>
      <c r="C11" s="76">
        <v>0.36794879999999996</v>
      </c>
      <c r="D11" s="41">
        <v>0.35273070000000001</v>
      </c>
      <c r="E11" s="41">
        <v>3.6891900000000068E-2</v>
      </c>
      <c r="F11" s="41">
        <v>1.1108700000000001E-2</v>
      </c>
      <c r="G11" s="41">
        <v>9.8856666666666593E-2</v>
      </c>
      <c r="H11" s="41">
        <v>1.143333333333348E-3</v>
      </c>
      <c r="I11" s="41">
        <v>3.9034800000000001E-2</v>
      </c>
      <c r="J11" s="41">
        <v>1.8017099999999998E-2</v>
      </c>
      <c r="K11" s="41">
        <v>6.5098799999999998E-2</v>
      </c>
      <c r="L11" s="41">
        <v>8.8982999999999996E-3</v>
      </c>
      <c r="M11" s="93">
        <v>2.7090000000000003E-4</v>
      </c>
      <c r="N11" s="43">
        <f t="shared" si="0"/>
        <v>263772318.71961102</v>
      </c>
      <c r="O11" s="44">
        <f t="shared" si="1"/>
        <v>252862883.70173109</v>
      </c>
      <c r="P11" s="44">
        <f t="shared" si="2"/>
        <v>26446782.826773826</v>
      </c>
      <c r="Q11" s="44">
        <f t="shared" si="3"/>
        <v>7963519.8075399175</v>
      </c>
      <c r="R11" s="44">
        <f t="shared" si="4"/>
        <v>70867610.351109535</v>
      </c>
      <c r="S11" s="44">
        <f t="shared" si="4"/>
        <v>819624.04661398311</v>
      </c>
      <c r="T11" s="44">
        <f t="shared" si="5"/>
        <v>27982968.572682597</v>
      </c>
      <c r="U11" s="44">
        <f t="shared" si="6"/>
        <v>12915960.70867225</v>
      </c>
      <c r="V11" s="44">
        <f t="shared" si="7"/>
        <v>46667529.346105263</v>
      </c>
      <c r="W11" s="44">
        <f t="shared" si="8"/>
        <v>6378945.1784126349</v>
      </c>
      <c r="X11" s="97">
        <f t="shared" si="9"/>
        <v>194200.71798343313</v>
      </c>
      <c r="Y11" s="76">
        <f t="shared" si="11"/>
        <v>0.66812199999999999</v>
      </c>
      <c r="Z11" s="41">
        <v>0.24940200000000001</v>
      </c>
      <c r="AA11" s="41">
        <v>4.4207999999999997E-2</v>
      </c>
      <c r="AB11" s="41">
        <v>2.4680000000000001E-2</v>
      </c>
      <c r="AC11" s="93">
        <v>1.3587999999999999E-2</v>
      </c>
      <c r="AD11" s="100">
        <f t="shared" si="12"/>
        <v>478958184.20275855</v>
      </c>
      <c r="AE11" s="44">
        <f t="shared" si="10"/>
        <v>178789396.33261052</v>
      </c>
      <c r="AF11" s="44">
        <f t="shared" si="10"/>
        <v>31691492.582545627</v>
      </c>
      <c r="AG11" s="44">
        <f t="shared" si="10"/>
        <v>17692409.449358173</v>
      </c>
      <c r="AH11" s="56">
        <f t="shared" si="10"/>
        <v>9740861.4099626765</v>
      </c>
    </row>
    <row r="12" spans="1:34" x14ac:dyDescent="0.25">
      <c r="A12" s="7" t="s">
        <v>16</v>
      </c>
      <c r="B12" s="8">
        <v>707717727.34660053</v>
      </c>
      <c r="C12" s="76">
        <v>0.34935929999999998</v>
      </c>
      <c r="D12" s="41">
        <v>0.3610062</v>
      </c>
      <c r="E12" s="41">
        <v>3.0300299999999964E-2</v>
      </c>
      <c r="F12" s="41">
        <v>1.1652300000000001E-2</v>
      </c>
      <c r="G12" s="41">
        <v>9.9682666666666697E-2</v>
      </c>
      <c r="H12" s="41">
        <v>3.1733333333350267E-4</v>
      </c>
      <c r="I12" s="41">
        <v>4.0713300000000001E-2</v>
      </c>
      <c r="J12" s="41">
        <v>1.3969799999999999E-2</v>
      </c>
      <c r="K12" s="41">
        <v>7.2990000000000013E-2</v>
      </c>
      <c r="L12" s="41">
        <v>1.9829700000000002E-2</v>
      </c>
      <c r="M12" s="93">
        <v>1.7910000000000002E-4</v>
      </c>
      <c r="N12" s="43">
        <f t="shared" si="0"/>
        <v>247247769.82339922</v>
      </c>
      <c r="O12" s="44">
        <f t="shared" si="1"/>
        <v>255490487.42203233</v>
      </c>
      <c r="P12" s="44">
        <f t="shared" si="2"/>
        <v>21444059.453920174</v>
      </c>
      <c r="Q12" s="44">
        <f t="shared" si="3"/>
        <v>8246539.2743607936</v>
      </c>
      <c r="R12" s="44">
        <f t="shared" si="4"/>
        <v>70547190.309182093</v>
      </c>
      <c r="S12" s="44">
        <f t="shared" si="4"/>
        <v>224582.42547810773</v>
      </c>
      <c r="T12" s="44">
        <f t="shared" si="5"/>
        <v>28813524.148780353</v>
      </c>
      <c r="U12" s="44">
        <f t="shared" si="6"/>
        <v>9886675.1074865405</v>
      </c>
      <c r="V12" s="44">
        <f t="shared" si="7"/>
        <v>51656316.919028379</v>
      </c>
      <c r="W12" s="44">
        <f t="shared" si="8"/>
        <v>14033830.217964886</v>
      </c>
      <c r="X12" s="97">
        <f t="shared" si="9"/>
        <v>126752.24496777616</v>
      </c>
      <c r="Y12" s="76">
        <f t="shared" si="11"/>
        <v>0.62223600000000001</v>
      </c>
      <c r="Z12" s="41">
        <v>0.27595399999999998</v>
      </c>
      <c r="AA12" s="41">
        <v>5.2993999999999999E-2</v>
      </c>
      <c r="AB12" s="41">
        <v>3.4784000000000002E-2</v>
      </c>
      <c r="AC12" s="93">
        <v>1.4031999999999999E-2</v>
      </c>
      <c r="AD12" s="100">
        <f t="shared" si="12"/>
        <v>440367447.79323936</v>
      </c>
      <c r="AE12" s="44">
        <f t="shared" si="10"/>
        <v>195297537.73220378</v>
      </c>
      <c r="AF12" s="44">
        <f t="shared" si="10"/>
        <v>37504793.243005745</v>
      </c>
      <c r="AG12" s="44">
        <f t="shared" si="10"/>
        <v>24617253.428024154</v>
      </c>
      <c r="AH12" s="56">
        <f t="shared" si="10"/>
        <v>9930695.1501274984</v>
      </c>
    </row>
    <row r="13" spans="1:34" x14ac:dyDescent="0.25">
      <c r="A13" s="7" t="s">
        <v>17</v>
      </c>
      <c r="B13" s="8">
        <v>696288776.43433487</v>
      </c>
      <c r="C13" s="76">
        <v>0.35755290000000001</v>
      </c>
      <c r="D13" s="41">
        <v>0.37637280000000001</v>
      </c>
      <c r="E13" s="41">
        <v>3.3534900000000006E-2</v>
      </c>
      <c r="F13" s="41">
        <v>7.6112999999999997E-3</v>
      </c>
      <c r="G13" s="41">
        <v>9.9053999999999975E-2</v>
      </c>
      <c r="H13" s="41">
        <v>9.4599999999996542E-4</v>
      </c>
      <c r="I13" s="41">
        <v>4.83957E-2</v>
      </c>
      <c r="J13" s="41">
        <v>2.5840800000000001E-2</v>
      </c>
      <c r="K13" s="41">
        <v>3.9973500000000002E-2</v>
      </c>
      <c r="L13" s="41">
        <v>1.0109700000000001E-2</v>
      </c>
      <c r="M13" s="93">
        <v>6.0839999999999993E-4</v>
      </c>
      <c r="N13" s="43">
        <f t="shared" si="0"/>
        <v>248960071.25154811</v>
      </c>
      <c r="O13" s="44">
        <f t="shared" si="1"/>
        <v>262064156.39516464</v>
      </c>
      <c r="P13" s="44">
        <f t="shared" si="2"/>
        <v>23349974.488847781</v>
      </c>
      <c r="Q13" s="44">
        <f t="shared" si="3"/>
        <v>5299662.7640746525</v>
      </c>
      <c r="R13" s="44">
        <f t="shared" si="4"/>
        <v>68970188.460926592</v>
      </c>
      <c r="S13" s="44">
        <f t="shared" si="4"/>
        <v>658689.18250685674</v>
      </c>
      <c r="T13" s="44">
        <f t="shared" si="5"/>
        <v>33697382.73768314</v>
      </c>
      <c r="U13" s="44">
        <f t="shared" si="6"/>
        <v>17992659.014084361</v>
      </c>
      <c r="V13" s="44">
        <f t="shared" si="7"/>
        <v>27833099.404797886</v>
      </c>
      <c r="W13" s="44">
        <f t="shared" si="8"/>
        <v>7039270.6431181962</v>
      </c>
      <c r="X13" s="97">
        <f t="shared" si="9"/>
        <v>423622.09158264927</v>
      </c>
      <c r="Y13" s="76">
        <f t="shared" si="11"/>
        <v>0.63541999999999998</v>
      </c>
      <c r="Z13" s="41">
        <v>0.25728400000000001</v>
      </c>
      <c r="AA13" s="41">
        <v>6.8781999999999996E-2</v>
      </c>
      <c r="AB13" s="41">
        <v>2.9555000000000001E-2</v>
      </c>
      <c r="AC13" s="93">
        <v>8.9589999999999999E-3</v>
      </c>
      <c r="AD13" s="100">
        <f t="shared" si="12"/>
        <v>442435814.32190508</v>
      </c>
      <c r="AE13" s="44">
        <f t="shared" si="10"/>
        <v>179143961.55613142</v>
      </c>
      <c r="AF13" s="44">
        <f t="shared" si="10"/>
        <v>47892134.620706417</v>
      </c>
      <c r="AG13" s="44">
        <f t="shared" si="10"/>
        <v>20578814.787516769</v>
      </c>
      <c r="AH13" s="56">
        <f t="shared" si="10"/>
        <v>6238051.1480752062</v>
      </c>
    </row>
    <row r="14" spans="1:34" x14ac:dyDescent="0.25">
      <c r="A14" s="7" t="s">
        <v>18</v>
      </c>
      <c r="B14" s="8">
        <v>673034313.42052007</v>
      </c>
      <c r="C14" s="76">
        <v>0.36663480000000004</v>
      </c>
      <c r="D14" s="41">
        <v>0.36744930000000003</v>
      </c>
      <c r="E14" s="41">
        <v>9.2500199999999991E-2</v>
      </c>
      <c r="F14" s="41">
        <v>2.1889800000000001E-2</v>
      </c>
      <c r="G14" s="41">
        <v>9.4990666666666668E-2</v>
      </c>
      <c r="H14" s="41">
        <v>5.0093333333333474E-3</v>
      </c>
      <c r="I14" s="41">
        <v>2.45259E-2</v>
      </c>
      <c r="J14" s="41">
        <v>6.7653000000000001E-3</v>
      </c>
      <c r="K14" s="41">
        <v>1.87038E-2</v>
      </c>
      <c r="L14" s="41">
        <v>1.08E-3</v>
      </c>
      <c r="M14" s="93">
        <v>4.5090000000000006E-4</v>
      </c>
      <c r="N14" s="43">
        <f t="shared" si="0"/>
        <v>246757800.89406973</v>
      </c>
      <c r="O14" s="44">
        <f t="shared" si="1"/>
        <v>247305987.34235072</v>
      </c>
      <c r="P14" s="44">
        <f t="shared" si="2"/>
        <v>62255808.598260783</v>
      </c>
      <c r="Q14" s="44">
        <f t="shared" si="3"/>
        <v>14732586.513912501</v>
      </c>
      <c r="R14" s="44">
        <f t="shared" si="4"/>
        <v>63931978.121357486</v>
      </c>
      <c r="S14" s="44">
        <f t="shared" si="4"/>
        <v>3371453.2206945345</v>
      </c>
      <c r="T14" s="44">
        <f t="shared" si="5"/>
        <v>16506772.267520333</v>
      </c>
      <c r="U14" s="44">
        <f t="shared" si="6"/>
        <v>4553279.0405838443</v>
      </c>
      <c r="V14" s="44">
        <f t="shared" si="7"/>
        <v>12588299.191354724</v>
      </c>
      <c r="W14" s="44">
        <f t="shared" si="8"/>
        <v>726877.0584941617</v>
      </c>
      <c r="X14" s="97">
        <f t="shared" si="9"/>
        <v>303471.17192131252</v>
      </c>
      <c r="Y14" s="76">
        <f t="shared" si="11"/>
        <v>0.62069399999999997</v>
      </c>
      <c r="Z14" s="41">
        <v>0.27519100000000002</v>
      </c>
      <c r="AA14" s="41">
        <v>5.9575999999999997E-2</v>
      </c>
      <c r="AB14" s="41">
        <v>3.3496999999999999E-2</v>
      </c>
      <c r="AC14" s="93">
        <v>1.1042E-2</v>
      </c>
      <c r="AD14" s="100">
        <f t="shared" si="12"/>
        <v>417748360.13423628</v>
      </c>
      <c r="AE14" s="44">
        <f t="shared" si="10"/>
        <v>185212985.74450636</v>
      </c>
      <c r="AF14" s="44">
        <f t="shared" si="10"/>
        <v>40096692.256340899</v>
      </c>
      <c r="AG14" s="44">
        <f t="shared" si="10"/>
        <v>22544630.396647159</v>
      </c>
      <c r="AH14" s="56">
        <f t="shared" si="10"/>
        <v>7431644.8887893828</v>
      </c>
    </row>
    <row r="15" spans="1:34" x14ac:dyDescent="0.25">
      <c r="A15" s="7" t="s">
        <v>19</v>
      </c>
      <c r="B15" s="8">
        <v>558128090.88427269</v>
      </c>
      <c r="C15" s="76">
        <v>0.39302370000000003</v>
      </c>
      <c r="D15" s="41">
        <v>0.2911473</v>
      </c>
      <c r="E15" s="41">
        <v>6.067079999999999E-2</v>
      </c>
      <c r="F15" s="41">
        <v>9.8937000000000001E-3</v>
      </c>
      <c r="G15" s="41">
        <v>9.7266666666666612E-2</v>
      </c>
      <c r="H15" s="41">
        <v>2.7333333333332543E-3</v>
      </c>
      <c r="I15" s="41">
        <v>3.5983799999999996E-2</v>
      </c>
      <c r="J15" s="41">
        <v>1.6436700000000002E-2</v>
      </c>
      <c r="K15" s="41">
        <v>7.0894799999999994E-2</v>
      </c>
      <c r="L15" s="41">
        <v>2.1670200000000001E-2</v>
      </c>
      <c r="M15" s="93">
        <v>2.7900000000000001E-4</v>
      </c>
      <c r="N15" s="43">
        <f t="shared" si="0"/>
        <v>219357567.35327315</v>
      </c>
      <c r="O15" s="44">
        <f t="shared" si="1"/>
        <v>162497486.7151106</v>
      </c>
      <c r="P15" s="44">
        <f t="shared" si="2"/>
        <v>33862077.776421525</v>
      </c>
      <c r="Q15" s="44">
        <f t="shared" si="3"/>
        <v>5521951.8927817289</v>
      </c>
      <c r="R15" s="44">
        <f t="shared" si="4"/>
        <v>54287258.973343559</v>
      </c>
      <c r="S15" s="44">
        <f t="shared" si="4"/>
        <v>1525550.1150836346</v>
      </c>
      <c r="T15" s="44">
        <f t="shared" si="5"/>
        <v>20083569.596761491</v>
      </c>
      <c r="U15" s="44">
        <f t="shared" si="6"/>
        <v>9173783.9914375264</v>
      </c>
      <c r="V15" s="44">
        <f t="shared" si="7"/>
        <v>39568379.377622336</v>
      </c>
      <c r="W15" s="44">
        <f t="shared" si="8"/>
        <v>12094747.355080366</v>
      </c>
      <c r="X15" s="97">
        <f t="shared" si="9"/>
        <v>155717.73735671208</v>
      </c>
      <c r="Y15" s="76">
        <f t="shared" si="11"/>
        <v>0.65562799999999999</v>
      </c>
      <c r="Z15" s="41">
        <v>0.22297700000000001</v>
      </c>
      <c r="AA15" s="41">
        <v>6.3811999999999994E-2</v>
      </c>
      <c r="AB15" s="41">
        <v>4.5179999999999998E-2</v>
      </c>
      <c r="AC15" s="93">
        <v>1.2403000000000001E-2</v>
      </c>
      <c r="AD15" s="100">
        <f t="shared" si="12"/>
        <v>365924403.97027391</v>
      </c>
      <c r="AE15" s="44">
        <f t="shared" si="10"/>
        <v>124449727.32110247</v>
      </c>
      <c r="AF15" s="44">
        <f t="shared" si="10"/>
        <v>35615269.735507205</v>
      </c>
      <c r="AG15" s="44">
        <f t="shared" si="10"/>
        <v>25216227.146151438</v>
      </c>
      <c r="AH15" s="56">
        <f t="shared" si="10"/>
        <v>6922462.7112376345</v>
      </c>
    </row>
    <row r="16" spans="1:34" x14ac:dyDescent="0.25">
      <c r="A16" s="7" t="s">
        <v>20</v>
      </c>
      <c r="B16" s="8">
        <v>554148645.05433595</v>
      </c>
      <c r="C16" s="76">
        <v>0.30758669999999999</v>
      </c>
      <c r="D16" s="41">
        <v>0.3723534</v>
      </c>
      <c r="E16" s="41">
        <v>2.9088900000000084E-2</v>
      </c>
      <c r="F16" s="41">
        <v>1.79928E-2</v>
      </c>
      <c r="G16" s="41">
        <v>9.5979999999999954E-2</v>
      </c>
      <c r="H16" s="41">
        <v>4.0199999999999125E-3</v>
      </c>
      <c r="I16" s="41">
        <v>3.5018100000000003E-2</v>
      </c>
      <c r="J16" s="41">
        <v>2.5848900000000001E-2</v>
      </c>
      <c r="K16" s="41">
        <v>8.93457E-2</v>
      </c>
      <c r="L16" s="41">
        <v>2.2505400000000002E-2</v>
      </c>
      <c r="M16" s="93">
        <v>2.6009999999999998E-4</v>
      </c>
      <c r="N16" s="43">
        <f t="shared" si="0"/>
        <v>170448753.04173452</v>
      </c>
      <c r="O16" s="44">
        <f t="shared" si="1"/>
        <v>206339132.09137517</v>
      </c>
      <c r="P16" s="44">
        <f t="shared" si="2"/>
        <v>16119574.52112112</v>
      </c>
      <c r="Q16" s="44">
        <f t="shared" si="3"/>
        <v>9970685.7407336552</v>
      </c>
      <c r="R16" s="44">
        <f t="shared" si="4"/>
        <v>53187186.952315137</v>
      </c>
      <c r="S16" s="44">
        <f t="shared" si="4"/>
        <v>2227677.5531183821</v>
      </c>
      <c r="T16" s="44">
        <f t="shared" si="5"/>
        <v>19405232.667377245</v>
      </c>
      <c r="U16" s="44">
        <f t="shared" si="6"/>
        <v>14324132.911145026</v>
      </c>
      <c r="V16" s="44">
        <f t="shared" si="7"/>
        <v>49510798.596431181</v>
      </c>
      <c r="W16" s="44">
        <f t="shared" si="8"/>
        <v>12471336.916405853</v>
      </c>
      <c r="X16" s="97">
        <f t="shared" si="9"/>
        <v>144134.06257863276</v>
      </c>
      <c r="Y16" s="76">
        <f t="shared" si="11"/>
        <v>0.59964399999999995</v>
      </c>
      <c r="Z16" s="41">
        <v>0.25418800000000003</v>
      </c>
      <c r="AA16" s="41">
        <v>8.4325999999999998E-2</v>
      </c>
      <c r="AB16" s="41">
        <v>4.7241999999999999E-2</v>
      </c>
      <c r="AC16" s="93">
        <v>1.46E-2</v>
      </c>
      <c r="AD16" s="100">
        <f t="shared" si="12"/>
        <v>332291910.11496222</v>
      </c>
      <c r="AE16" s="44">
        <f t="shared" si="10"/>
        <v>140857935.78907156</v>
      </c>
      <c r="AF16" s="44">
        <f t="shared" si="10"/>
        <v>46729138.642851934</v>
      </c>
      <c r="AG16" s="44">
        <f t="shared" si="10"/>
        <v>26179090.289656937</v>
      </c>
      <c r="AH16" s="56">
        <f t="shared" si="10"/>
        <v>8090570.2177933054</v>
      </c>
    </row>
    <row r="17" spans="1:34" x14ac:dyDescent="0.25">
      <c r="A17" s="7" t="s">
        <v>21</v>
      </c>
      <c r="B17" s="8">
        <v>549794474.64215577</v>
      </c>
      <c r="C17" s="76">
        <v>0.38801069999999999</v>
      </c>
      <c r="D17" s="41">
        <v>0.2790396</v>
      </c>
      <c r="E17" s="41">
        <v>4.0995900000000002E-2</v>
      </c>
      <c r="F17" s="41">
        <v>1.65258E-2</v>
      </c>
      <c r="G17" s="41">
        <v>9.6974666666666653E-2</v>
      </c>
      <c r="H17" s="41">
        <v>3.0253333333332875E-3</v>
      </c>
      <c r="I17" s="41">
        <v>3.6172799999999998E-2</v>
      </c>
      <c r="J17" s="41">
        <v>2.7253800000000002E-2</v>
      </c>
      <c r="K17" s="41">
        <v>8.6279400000000006E-2</v>
      </c>
      <c r="L17" s="41">
        <v>2.5539300000000001E-2</v>
      </c>
      <c r="M17" s="93">
        <v>1.827E-4</v>
      </c>
      <c r="N17" s="43">
        <f t="shared" si="0"/>
        <v>213326138.96203509</v>
      </c>
      <c r="O17" s="44">
        <f t="shared" si="1"/>
        <v>153414430.28635728</v>
      </c>
      <c r="P17" s="44">
        <f t="shared" si="2"/>
        <v>22539319.302982356</v>
      </c>
      <c r="Q17" s="44">
        <f t="shared" si="3"/>
        <v>9085793.5290413387</v>
      </c>
      <c r="R17" s="44">
        <f t="shared" si="4"/>
        <v>53316135.913598165</v>
      </c>
      <c r="S17" s="44">
        <f t="shared" si="4"/>
        <v>1663311.5506173768</v>
      </c>
      <c r="T17" s="44">
        <f t="shared" si="5"/>
        <v>19887605.572335772</v>
      </c>
      <c r="U17" s="44">
        <f t="shared" si="6"/>
        <v>14983988.653002385</v>
      </c>
      <c r="V17" s="44">
        <f t="shared" si="7"/>
        <v>47435937.395440415</v>
      </c>
      <c r="W17" s="44">
        <f t="shared" si="8"/>
        <v>14041366.026228409</v>
      </c>
      <c r="X17" s="97">
        <f t="shared" si="9"/>
        <v>100447.45051712186</v>
      </c>
      <c r="Y17" s="76">
        <f t="shared" si="11"/>
        <v>0.58628199999999997</v>
      </c>
      <c r="Z17" s="41">
        <v>0.27468700000000001</v>
      </c>
      <c r="AA17" s="41">
        <v>7.8100000000000003E-2</v>
      </c>
      <c r="AB17" s="41">
        <v>4.7026999999999999E-2</v>
      </c>
      <c r="AC17" s="93">
        <v>1.3904E-2</v>
      </c>
      <c r="AD17" s="100">
        <f t="shared" si="12"/>
        <v>322334604.18215233</v>
      </c>
      <c r="AE17" s="44">
        <f t="shared" si="10"/>
        <v>151021394.85602984</v>
      </c>
      <c r="AF17" s="44">
        <f t="shared" si="10"/>
        <v>42938948.469552368</v>
      </c>
      <c r="AG17" s="44">
        <f t="shared" si="10"/>
        <v>25855184.758996658</v>
      </c>
      <c r="AH17" s="56">
        <f t="shared" si="10"/>
        <v>7644342.3754245332</v>
      </c>
    </row>
    <row r="18" spans="1:34" x14ac:dyDescent="0.25">
      <c r="A18" s="7" t="s">
        <v>22</v>
      </c>
      <c r="B18" s="8">
        <v>535910752.88134372</v>
      </c>
      <c r="C18" s="76">
        <v>0.2510271</v>
      </c>
      <c r="D18" s="41">
        <v>0.3780153</v>
      </c>
      <c r="E18" s="41">
        <v>0.10901069999999985</v>
      </c>
      <c r="F18" s="41">
        <v>4.7358000000000001E-3</v>
      </c>
      <c r="G18" s="41">
        <v>9.5758000000000121E-2</v>
      </c>
      <c r="H18" s="41">
        <v>4.2420000000002274E-3</v>
      </c>
      <c r="I18" s="41">
        <v>3.7097999999999999E-2</v>
      </c>
      <c r="J18" s="41">
        <v>9.2682000000000007E-3</v>
      </c>
      <c r="K18" s="41">
        <v>8.9396100000000006E-2</v>
      </c>
      <c r="L18" s="41">
        <v>2.1089699999999999E-2</v>
      </c>
      <c r="M18" s="93">
        <v>3.591E-4</v>
      </c>
      <c r="N18" s="43">
        <f t="shared" si="0"/>
        <v>134528122.15462035</v>
      </c>
      <c r="O18" s="44">
        <f t="shared" si="1"/>
        <v>202582464.02366701</v>
      </c>
      <c r="P18" s="44">
        <f t="shared" si="2"/>
        <v>58420006.309122212</v>
      </c>
      <c r="Q18" s="44">
        <f t="shared" si="3"/>
        <v>2537966.1434954675</v>
      </c>
      <c r="R18" s="44">
        <f t="shared" si="4"/>
        <v>51317741.874411777</v>
      </c>
      <c r="S18" s="44">
        <f t="shared" si="4"/>
        <v>2273333.4137227819</v>
      </c>
      <c r="T18" s="44">
        <f t="shared" si="5"/>
        <v>19881217.11039209</v>
      </c>
      <c r="U18" s="44">
        <f t="shared" si="6"/>
        <v>4966928.0398548702</v>
      </c>
      <c r="V18" s="44">
        <f t="shared" si="7"/>
        <v>47908331.255655892</v>
      </c>
      <c r="W18" s="44">
        <f t="shared" si="8"/>
        <v>11302197.005041674</v>
      </c>
      <c r="X18" s="97">
        <f t="shared" si="9"/>
        <v>192445.55135969052</v>
      </c>
      <c r="Y18" s="76">
        <f t="shared" si="11"/>
        <v>0.58094699999999988</v>
      </c>
      <c r="Z18" s="41">
        <v>0.27657900000000002</v>
      </c>
      <c r="AA18" s="41">
        <v>8.5332000000000005E-2</v>
      </c>
      <c r="AB18" s="41">
        <v>4.1936000000000001E-2</v>
      </c>
      <c r="AC18" s="93">
        <v>1.5206000000000001E-2</v>
      </c>
      <c r="AD18" s="100">
        <f t="shared" si="12"/>
        <v>311335744.15415794</v>
      </c>
      <c r="AE18" s="44">
        <f t="shared" si="10"/>
        <v>148221660.12116918</v>
      </c>
      <c r="AF18" s="44">
        <f t="shared" si="10"/>
        <v>45730336.364870824</v>
      </c>
      <c r="AG18" s="44">
        <f t="shared" si="10"/>
        <v>22473953.332832031</v>
      </c>
      <c r="AH18" s="56">
        <f t="shared" si="10"/>
        <v>8149058.908313713</v>
      </c>
    </row>
    <row r="19" spans="1:34" x14ac:dyDescent="0.25">
      <c r="A19" s="7" t="s">
        <v>23</v>
      </c>
      <c r="B19" s="8">
        <v>513995204.84291691</v>
      </c>
      <c r="C19" s="76">
        <v>0.25844040000000001</v>
      </c>
      <c r="D19" s="41">
        <v>0.22843530000000001</v>
      </c>
      <c r="E19" s="41">
        <v>0.28198980000000001</v>
      </c>
      <c r="F19" s="41">
        <v>2.9439000000000002E-3</v>
      </c>
      <c r="G19" s="41">
        <v>9.8388000000000031E-2</v>
      </c>
      <c r="H19" s="41">
        <v>1.6119999999999468E-3</v>
      </c>
      <c r="I19" s="41">
        <v>4.5017100000000004E-2</v>
      </c>
      <c r="J19" s="41">
        <v>1.7353800000000003E-2</v>
      </c>
      <c r="K19" s="41">
        <v>5.6151900000000005E-2</v>
      </c>
      <c r="L19" s="41">
        <v>9.2592000000000004E-3</v>
      </c>
      <c r="M19" s="93">
        <v>4.0860000000000001E-4</v>
      </c>
      <c r="N19" s="43">
        <f t="shared" si="0"/>
        <v>132837126.33768539</v>
      </c>
      <c r="O19" s="44">
        <f t="shared" si="1"/>
        <v>117414648.81685318</v>
      </c>
      <c r="P19" s="44">
        <f t="shared" si="2"/>
        <v>144941405.01461318</v>
      </c>
      <c r="Q19" s="44">
        <f t="shared" si="3"/>
        <v>1513150.4835370632</v>
      </c>
      <c r="R19" s="44">
        <f t="shared" si="4"/>
        <v>50570960.214084923</v>
      </c>
      <c r="S19" s="44">
        <f t="shared" si="4"/>
        <v>828560.27020675468</v>
      </c>
      <c r="T19" s="44">
        <f t="shared" si="5"/>
        <v>23138573.535934076</v>
      </c>
      <c r="U19" s="44">
        <f t="shared" si="6"/>
        <v>8919769.9858030118</v>
      </c>
      <c r="V19" s="44">
        <f t="shared" si="7"/>
        <v>28861807.342818987</v>
      </c>
      <c r="W19" s="44">
        <f t="shared" si="8"/>
        <v>4759184.4006815366</v>
      </c>
      <c r="X19" s="97">
        <f t="shared" si="9"/>
        <v>210018.44069881586</v>
      </c>
      <c r="Y19" s="76">
        <f t="shared" si="11"/>
        <v>0.60125499999999998</v>
      </c>
      <c r="Z19" s="41">
        <v>0.24825</v>
      </c>
      <c r="AA19" s="41">
        <v>8.9301000000000005E-2</v>
      </c>
      <c r="AB19" s="41">
        <v>4.5222999999999999E-2</v>
      </c>
      <c r="AC19" s="93">
        <v>1.5970999999999999E-2</v>
      </c>
      <c r="AD19" s="100">
        <f t="shared" si="12"/>
        <v>309042186.88782799</v>
      </c>
      <c r="AE19" s="44">
        <f t="shared" si="10"/>
        <v>127599309.60225412</v>
      </c>
      <c r="AF19" s="44">
        <f t="shared" si="10"/>
        <v>45900285.787677325</v>
      </c>
      <c r="AG19" s="44">
        <f t="shared" si="10"/>
        <v>23244405.148611233</v>
      </c>
      <c r="AH19" s="56">
        <f t="shared" si="10"/>
        <v>8209017.4165462255</v>
      </c>
    </row>
    <row r="20" spans="1:34" x14ac:dyDescent="0.25">
      <c r="A20" s="7" t="s">
        <v>24</v>
      </c>
      <c r="B20" s="8">
        <v>476167091.8559525</v>
      </c>
      <c r="C20" s="76">
        <v>0.44108819999999999</v>
      </c>
      <c r="D20" s="41">
        <v>0.27644490000000005</v>
      </c>
      <c r="E20" s="41">
        <v>2.48904E-2</v>
      </c>
      <c r="F20" s="41">
        <v>3.6026999999999999E-3</v>
      </c>
      <c r="G20" s="41">
        <v>9.605600000000003E-2</v>
      </c>
      <c r="H20" s="41">
        <v>3.9440000000000213E-3</v>
      </c>
      <c r="I20" s="41">
        <v>5.4000899999999998E-2</v>
      </c>
      <c r="J20" s="41">
        <v>2.6835299999999999E-2</v>
      </c>
      <c r="K20" s="41">
        <v>4.8664800000000001E-2</v>
      </c>
      <c r="L20" s="41">
        <v>2.3719500000000001E-2</v>
      </c>
      <c r="M20" s="93">
        <v>7.5329999999999993E-4</v>
      </c>
      <c r="N20" s="43">
        <f t="shared" si="0"/>
        <v>210031685.44597673</v>
      </c>
      <c r="O20" s="44">
        <f t="shared" si="1"/>
        <v>131633964.09140962</v>
      </c>
      <c r="P20" s="44">
        <f t="shared" si="2"/>
        <v>11851989.3831314</v>
      </c>
      <c r="Q20" s="44">
        <f t="shared" si="3"/>
        <v>1715487.1818294399</v>
      </c>
      <c r="R20" s="44">
        <f t="shared" ref="R20:S27" si="13">$B20*G20</f>
        <v>45738706.175315388</v>
      </c>
      <c r="S20" s="44">
        <f t="shared" si="13"/>
        <v>1878003.0102798869</v>
      </c>
      <c r="T20" s="44">
        <f t="shared" si="5"/>
        <v>25713451.510604106</v>
      </c>
      <c r="U20" s="44">
        <f t="shared" si="6"/>
        <v>12778086.760082042</v>
      </c>
      <c r="V20" s="44">
        <f t="shared" si="7"/>
        <v>23172576.291751556</v>
      </c>
      <c r="W20" s="44">
        <f t="shared" si="8"/>
        <v>11294445.335277265</v>
      </c>
      <c r="X20" s="97">
        <f t="shared" si="9"/>
        <v>358696.67029508896</v>
      </c>
      <c r="Y20" s="76">
        <f t="shared" si="11"/>
        <v>0.65454100000000004</v>
      </c>
      <c r="Z20" s="41">
        <v>0.25839299999999998</v>
      </c>
      <c r="AA20" s="41">
        <v>6.1303999999999997E-2</v>
      </c>
      <c r="AB20" s="41">
        <v>1.2574E-2</v>
      </c>
      <c r="AC20" s="93">
        <v>1.3188E-2</v>
      </c>
      <c r="AD20" s="100">
        <f t="shared" si="12"/>
        <v>311670884.470487</v>
      </c>
      <c r="AE20" s="44">
        <f t="shared" ref="AE20:AE27" si="14">$B20*Z20</f>
        <v>123038243.36593513</v>
      </c>
      <c r="AF20" s="44">
        <f t="shared" ref="AF20:AF27" si="15">$B20*AA20</f>
        <v>29190947.399137311</v>
      </c>
      <c r="AG20" s="44">
        <f t="shared" ref="AG20:AG27" si="16">$B20*AB20</f>
        <v>5987325.0129967472</v>
      </c>
      <c r="AH20" s="56">
        <f t="shared" ref="AH20:AH27" si="17">$B20*AC20</f>
        <v>6279691.6073963018</v>
      </c>
    </row>
    <row r="21" spans="1:34" x14ac:dyDescent="0.25">
      <c r="A21" s="7" t="s">
        <v>25</v>
      </c>
      <c r="B21" s="8">
        <v>378980531.70219731</v>
      </c>
      <c r="C21" s="76">
        <v>0.21534929999999999</v>
      </c>
      <c r="D21" s="41">
        <v>0.39446910000000002</v>
      </c>
      <c r="E21" s="41">
        <v>8.29458E-2</v>
      </c>
      <c r="F21" s="41">
        <v>1.8001799999999998E-2</v>
      </c>
      <c r="G21" s="41">
        <v>9.6229333333333389E-2</v>
      </c>
      <c r="H21" s="41">
        <v>3.7706666666667368E-3</v>
      </c>
      <c r="I21" s="41">
        <v>5.2894799999999999E-2</v>
      </c>
      <c r="J21" s="41">
        <v>2.5548299999999999E-2</v>
      </c>
      <c r="K21" s="41">
        <v>8.5147200000000006E-2</v>
      </c>
      <c r="L21" s="41">
        <v>2.4899399999999999E-2</v>
      </c>
      <c r="M21" s="93">
        <v>7.4430000000000004E-4</v>
      </c>
      <c r="N21" s="43">
        <f t="shared" si="0"/>
        <v>81613192.215695992</v>
      </c>
      <c r="O21" s="44">
        <f t="shared" si="1"/>
        <v>149496109.25808725</v>
      </c>
      <c r="P21" s="44">
        <f t="shared" si="2"/>
        <v>31434843.386464119</v>
      </c>
      <c r="Q21" s="44">
        <f t="shared" si="3"/>
        <v>6822331.7355966149</v>
      </c>
      <c r="R21" s="44">
        <f t="shared" si="13"/>
        <v>36469043.912014671</v>
      </c>
      <c r="S21" s="44">
        <f t="shared" si="13"/>
        <v>1429009.2582051118</v>
      </c>
      <c r="T21" s="44">
        <f t="shared" si="5"/>
        <v>20046099.428281385</v>
      </c>
      <c r="U21" s="44">
        <f t="shared" si="6"/>
        <v>9682308.3180872481</v>
      </c>
      <c r="V21" s="44">
        <f t="shared" si="7"/>
        <v>32269131.128953338</v>
      </c>
      <c r="W21" s="44">
        <f t="shared" si="8"/>
        <v>9436387.8510656916</v>
      </c>
      <c r="X21" s="97">
        <f t="shared" si="9"/>
        <v>282075.20974594547</v>
      </c>
      <c r="Y21" s="76">
        <f t="shared" si="11"/>
        <v>0.598167</v>
      </c>
      <c r="Z21" s="41">
        <v>0.27277699999999999</v>
      </c>
      <c r="AA21" s="41">
        <v>8.2833000000000004E-2</v>
      </c>
      <c r="AB21" s="41">
        <v>3.2010999999999998E-2</v>
      </c>
      <c r="AC21" s="93">
        <v>1.4212000000000001E-2</v>
      </c>
      <c r="AD21" s="100">
        <f t="shared" si="12"/>
        <v>226693647.70670825</v>
      </c>
      <c r="AE21" s="44">
        <f t="shared" si="14"/>
        <v>103377172.49613027</v>
      </c>
      <c r="AF21" s="44">
        <f t="shared" si="15"/>
        <v>31392094.382488113</v>
      </c>
      <c r="AG21" s="44">
        <f t="shared" si="16"/>
        <v>12131545.800319036</v>
      </c>
      <c r="AH21" s="56">
        <f t="shared" si="17"/>
        <v>5386071.3165516285</v>
      </c>
    </row>
    <row r="22" spans="1:34" x14ac:dyDescent="0.25">
      <c r="A22" s="7" t="s">
        <v>26</v>
      </c>
      <c r="B22" s="8">
        <v>376361154.51349062</v>
      </c>
      <c r="C22" s="76">
        <v>0.43053390000000002</v>
      </c>
      <c r="D22" s="41">
        <v>0.28909889999999999</v>
      </c>
      <c r="E22" s="41">
        <v>2.69982E-2</v>
      </c>
      <c r="F22" s="41">
        <v>3.5100000000000001E-3</v>
      </c>
      <c r="G22" s="41">
        <v>9.7675333333333225E-2</v>
      </c>
      <c r="H22" s="41">
        <v>2.3246666666666047E-3</v>
      </c>
      <c r="I22" s="41">
        <v>4.7107799999999998E-2</v>
      </c>
      <c r="J22" s="41">
        <v>1.9280700000000001E-2</v>
      </c>
      <c r="K22" s="41">
        <v>6.2270100000000002E-2</v>
      </c>
      <c r="L22" s="41">
        <v>2.0693699999999999E-2</v>
      </c>
      <c r="M22" s="93">
        <v>5.0670000000000001E-4</v>
      </c>
      <c r="N22" s="43">
        <f t="shared" si="0"/>
        <v>162036235.66119573</v>
      </c>
      <c r="O22" s="44">
        <f t="shared" si="1"/>
        <v>108805595.77258018</v>
      </c>
      <c r="P22" s="44">
        <f t="shared" si="2"/>
        <v>10161073.721786123</v>
      </c>
      <c r="Q22" s="44">
        <f t="shared" si="3"/>
        <v>1321027.6523423521</v>
      </c>
      <c r="R22" s="44">
        <f t="shared" si="13"/>
        <v>36761201.220823325</v>
      </c>
      <c r="S22" s="44">
        <f t="shared" si="13"/>
        <v>874914.23052567116</v>
      </c>
      <c r="T22" s="44">
        <f t="shared" si="5"/>
        <v>17729545.994590614</v>
      </c>
      <c r="U22" s="44">
        <f t="shared" si="6"/>
        <v>7256506.5118282586</v>
      </c>
      <c r="V22" s="44">
        <f t="shared" si="7"/>
        <v>23436046.727670513</v>
      </c>
      <c r="W22" s="44">
        <f t="shared" si="8"/>
        <v>7788304.8231558204</v>
      </c>
      <c r="X22" s="97">
        <f t="shared" si="9"/>
        <v>190702.19699198569</v>
      </c>
      <c r="Y22" s="76">
        <f t="shared" si="11"/>
        <v>0.652424</v>
      </c>
      <c r="Z22" s="41">
        <v>0.27145900000000001</v>
      </c>
      <c r="AA22" s="41">
        <v>5.1143000000000001E-2</v>
      </c>
      <c r="AB22" s="41">
        <v>1.9954E-2</v>
      </c>
      <c r="AC22" s="93">
        <v>5.0200000000000002E-3</v>
      </c>
      <c r="AD22" s="100">
        <f t="shared" si="12"/>
        <v>245547049.8723096</v>
      </c>
      <c r="AE22" s="44">
        <f t="shared" si="14"/>
        <v>102166622.64307766</v>
      </c>
      <c r="AF22" s="44">
        <f t="shared" si="15"/>
        <v>19248238.525283452</v>
      </c>
      <c r="AG22" s="44">
        <f t="shared" si="16"/>
        <v>7509910.4771621916</v>
      </c>
      <c r="AH22" s="56">
        <f t="shared" si="17"/>
        <v>1889332.9956577229</v>
      </c>
    </row>
    <row r="23" spans="1:34" x14ac:dyDescent="0.25">
      <c r="A23" s="7" t="s">
        <v>27</v>
      </c>
      <c r="B23" s="8">
        <v>375430323.17119747</v>
      </c>
      <c r="C23" s="76">
        <v>0.3035349</v>
      </c>
      <c r="D23" s="41">
        <v>0.38589299999999999</v>
      </c>
      <c r="E23" s="41">
        <v>3.6162000000000208E-2</v>
      </c>
      <c r="F23" s="41">
        <v>1.24578E-2</v>
      </c>
      <c r="G23" s="41">
        <v>9.9577999999999833E-2</v>
      </c>
      <c r="H23" s="41">
        <v>4.2199999999984844E-4</v>
      </c>
      <c r="I23" s="41">
        <v>3.5803799999999997E-2</v>
      </c>
      <c r="J23" s="41">
        <v>1.7348400000000003E-2</v>
      </c>
      <c r="K23" s="41">
        <v>8.3946599999999996E-2</v>
      </c>
      <c r="L23" s="41">
        <v>2.46258E-2</v>
      </c>
      <c r="M23" s="93">
        <v>2.2770000000000003E-4</v>
      </c>
      <c r="N23" s="43">
        <f t="shared" si="0"/>
        <v>113956205.60073711</v>
      </c>
      <c r="O23" s="44">
        <f t="shared" si="1"/>
        <v>144875933.69950292</v>
      </c>
      <c r="P23" s="44">
        <f t="shared" si="2"/>
        <v>13576311.34651692</v>
      </c>
      <c r="Q23" s="44">
        <f t="shared" si="3"/>
        <v>4677035.8800021438</v>
      </c>
      <c r="R23" s="44">
        <f t="shared" si="13"/>
        <v>37384600.720741436</v>
      </c>
      <c r="S23" s="44">
        <f t="shared" si="13"/>
        <v>158431.59637818843</v>
      </c>
      <c r="T23" s="44">
        <f t="shared" si="5"/>
        <v>13441832.204756919</v>
      </c>
      <c r="U23" s="44">
        <f t="shared" si="6"/>
        <v>6513115.4185032034</v>
      </c>
      <c r="V23" s="44">
        <f t="shared" si="7"/>
        <v>31516099.167123243</v>
      </c>
      <c r="W23" s="44">
        <f t="shared" si="8"/>
        <v>9245272.052349275</v>
      </c>
      <c r="X23" s="97">
        <f t="shared" si="9"/>
        <v>85485.484586081671</v>
      </c>
      <c r="Y23" s="76">
        <f t="shared" si="11"/>
        <v>0.68410700000000002</v>
      </c>
      <c r="Z23" s="41">
        <v>0.24368400000000001</v>
      </c>
      <c r="AA23" s="41">
        <v>4.2875999999999997E-2</v>
      </c>
      <c r="AB23" s="41">
        <v>2.2116E-2</v>
      </c>
      <c r="AC23" s="93">
        <v>7.2170000000000003E-3</v>
      </c>
      <c r="AD23" s="100">
        <f t="shared" si="12"/>
        <v>256834512.09367839</v>
      </c>
      <c r="AE23" s="44">
        <f t="shared" si="14"/>
        <v>91486362.871650085</v>
      </c>
      <c r="AF23" s="44">
        <f t="shared" si="15"/>
        <v>16096950.536288261</v>
      </c>
      <c r="AG23" s="44">
        <f t="shared" si="16"/>
        <v>8303017.0272542033</v>
      </c>
      <c r="AH23" s="56">
        <f t="shared" si="17"/>
        <v>2709480.6423265324</v>
      </c>
    </row>
    <row r="24" spans="1:34" x14ac:dyDescent="0.25">
      <c r="A24" s="7" t="s">
        <v>28</v>
      </c>
      <c r="B24" s="8">
        <v>354875526.71519929</v>
      </c>
      <c r="C24" s="76">
        <v>0.30849389999999999</v>
      </c>
      <c r="D24" s="41">
        <v>0.289989</v>
      </c>
      <c r="E24" s="41">
        <v>4.5252899999999999E-2</v>
      </c>
      <c r="F24" s="41">
        <v>0.1110087</v>
      </c>
      <c r="G24" s="41">
        <v>9.6400000000000041E-2</v>
      </c>
      <c r="H24" s="41">
        <v>3.5999999999999734E-3</v>
      </c>
      <c r="I24" s="41">
        <v>3.6008100000000001E-2</v>
      </c>
      <c r="J24" s="41">
        <v>2.9592900000000002E-2</v>
      </c>
      <c r="K24" s="41">
        <v>6.2365499999999997E-2</v>
      </c>
      <c r="L24" s="41">
        <v>1.6583400000000002E-2</v>
      </c>
      <c r="M24" s="93">
        <v>7.0560000000000002E-4</v>
      </c>
      <c r="N24" s="43">
        <f t="shared" si="0"/>
        <v>109476935.25092602</v>
      </c>
      <c r="O24" s="44">
        <f t="shared" si="1"/>
        <v>102909999.11661392</v>
      </c>
      <c r="P24" s="44">
        <f t="shared" si="2"/>
        <v>16059146.722890241</v>
      </c>
      <c r="Q24" s="44">
        <f t="shared" si="3"/>
        <v>39394270.882469542</v>
      </c>
      <c r="R24" s="44">
        <f t="shared" si="13"/>
        <v>34210000.775345229</v>
      </c>
      <c r="S24" s="44">
        <f t="shared" si="13"/>
        <v>1277551.8961747079</v>
      </c>
      <c r="T24" s="44">
        <f t="shared" si="5"/>
        <v>12778393.453513568</v>
      </c>
      <c r="U24" s="44">
        <f t="shared" si="6"/>
        <v>10501795.974530222</v>
      </c>
      <c r="V24" s="44">
        <f t="shared" si="7"/>
        <v>22131989.661356762</v>
      </c>
      <c r="W24" s="44">
        <f t="shared" si="8"/>
        <v>5885042.8097288366</v>
      </c>
      <c r="X24" s="97">
        <f t="shared" si="9"/>
        <v>250400.17165024462</v>
      </c>
      <c r="Y24" s="76">
        <f t="shared" si="11"/>
        <v>0.65221799999999996</v>
      </c>
      <c r="Z24" s="41">
        <v>0.22747899999999999</v>
      </c>
      <c r="AA24" s="41">
        <v>8.9814000000000005E-2</v>
      </c>
      <c r="AB24" s="41">
        <v>2.8163000000000001E-2</v>
      </c>
      <c r="AC24" s="93">
        <v>2.3259999999999999E-3</v>
      </c>
      <c r="AD24" s="100">
        <f t="shared" si="12"/>
        <v>231456206.28313383</v>
      </c>
      <c r="AE24" s="44">
        <f t="shared" si="14"/>
        <v>80726729.941646814</v>
      </c>
      <c r="AF24" s="44">
        <f t="shared" si="15"/>
        <v>31872790.55639891</v>
      </c>
      <c r="AG24" s="44">
        <f t="shared" si="16"/>
        <v>9994359.4588801581</v>
      </c>
      <c r="AH24" s="56">
        <f t="shared" si="17"/>
        <v>825440.47513955354</v>
      </c>
    </row>
    <row r="25" spans="1:34" x14ac:dyDescent="0.25">
      <c r="A25" s="7" t="s">
        <v>29</v>
      </c>
      <c r="B25" s="8">
        <v>322954942.65214384</v>
      </c>
      <c r="C25" s="76">
        <v>0.22501080000000001</v>
      </c>
      <c r="D25" s="41">
        <v>0.40110660000000004</v>
      </c>
      <c r="E25" s="41">
        <v>0.11781719999999997</v>
      </c>
      <c r="F25" s="41">
        <v>8.0990999999999997E-3</v>
      </c>
      <c r="G25" s="41">
        <v>9.9697999999999953E-2</v>
      </c>
      <c r="H25" s="41">
        <v>3.0200000000009847E-4</v>
      </c>
      <c r="I25" s="41">
        <v>4.5180000000000005E-2</v>
      </c>
      <c r="J25" s="41">
        <v>1.1584799999999999E-2</v>
      </c>
      <c r="K25" s="41">
        <v>6.4584900000000001E-2</v>
      </c>
      <c r="L25" s="41">
        <v>2.6583300000000001E-2</v>
      </c>
      <c r="M25" s="93">
        <v>3.3299999999999996E-5</v>
      </c>
      <c r="N25" s="43">
        <f t="shared" si="0"/>
        <v>72668350.010113016</v>
      </c>
      <c r="O25" s="44">
        <f t="shared" si="1"/>
        <v>129539359.00039642</v>
      </c>
      <c r="P25" s="44">
        <f t="shared" si="2"/>
        <v>38049647.069436148</v>
      </c>
      <c r="Q25" s="44">
        <f t="shared" si="3"/>
        <v>2615644.3760339781</v>
      </c>
      <c r="R25" s="44">
        <f t="shared" si="13"/>
        <v>32197961.872533422</v>
      </c>
      <c r="S25" s="44">
        <f t="shared" si="13"/>
        <v>97532.392680979232</v>
      </c>
      <c r="T25" s="44">
        <f t="shared" si="5"/>
        <v>14591104.309023861</v>
      </c>
      <c r="U25" s="44">
        <f t="shared" si="6"/>
        <v>3741368.4196365555</v>
      </c>
      <c r="V25" s="44">
        <f t="shared" si="7"/>
        <v>20858012.675694443</v>
      </c>
      <c r="W25" s="44">
        <f t="shared" si="8"/>
        <v>8585208.1270047352</v>
      </c>
      <c r="X25" s="97">
        <f t="shared" si="9"/>
        <v>10754.399590316389</v>
      </c>
      <c r="Y25" s="76">
        <f t="shared" si="11"/>
        <v>0.64362399999999997</v>
      </c>
      <c r="Z25" s="41">
        <v>0.26868599999999998</v>
      </c>
      <c r="AA25" s="41">
        <v>5.2850000000000001E-2</v>
      </c>
      <c r="AB25" s="41">
        <v>2.8504999999999999E-2</v>
      </c>
      <c r="AC25" s="93">
        <v>6.3350000000000004E-3</v>
      </c>
      <c r="AD25" s="100">
        <f t="shared" si="12"/>
        <v>207861552.00954342</v>
      </c>
      <c r="AE25" s="44">
        <f t="shared" si="14"/>
        <v>86773471.721433908</v>
      </c>
      <c r="AF25" s="44">
        <f t="shared" si="15"/>
        <v>17068168.719165802</v>
      </c>
      <c r="AG25" s="44">
        <f t="shared" si="16"/>
        <v>9205830.6402993593</v>
      </c>
      <c r="AH25" s="56">
        <f t="shared" si="17"/>
        <v>2045919.5617013313</v>
      </c>
    </row>
    <row r="26" spans="1:34" x14ac:dyDescent="0.25">
      <c r="A26" s="7" t="s">
        <v>30</v>
      </c>
      <c r="B26" s="8">
        <v>316182687.59169757</v>
      </c>
      <c r="C26" s="76">
        <v>0.19200420000000001</v>
      </c>
      <c r="D26" s="41">
        <v>0.18179190000000001</v>
      </c>
      <c r="E26" s="41">
        <v>0.35663958000000012</v>
      </c>
      <c r="F26" s="41">
        <v>1.73466E-2</v>
      </c>
      <c r="G26" s="41">
        <v>9.4250000000000056E-2</v>
      </c>
      <c r="H26" s="41">
        <v>5.7499999999998481E-3</v>
      </c>
      <c r="I26" s="41">
        <v>3.3895800000000004E-2</v>
      </c>
      <c r="J26" s="41">
        <v>2.0958480000000002E-2</v>
      </c>
      <c r="K26" s="41">
        <v>7.1568899999999991E-2</v>
      </c>
      <c r="L26" s="41">
        <v>2.5580700000000001E-2</v>
      </c>
      <c r="M26" s="93">
        <v>2.1384E-4</v>
      </c>
      <c r="N26" s="43">
        <f t="shared" si="0"/>
        <v>60708403.984893821</v>
      </c>
      <c r="O26" s="44">
        <f t="shared" si="1"/>
        <v>57479451.524401128</v>
      </c>
      <c r="P26" s="44">
        <f t="shared" si="2"/>
        <v>112763260.90597427</v>
      </c>
      <c r="Q26" s="44">
        <f t="shared" si="3"/>
        <v>5484694.6085781408</v>
      </c>
      <c r="R26" s="44">
        <f t="shared" si="13"/>
        <v>29800218.305517513</v>
      </c>
      <c r="S26" s="44">
        <f t="shared" si="13"/>
        <v>1818050.4536522131</v>
      </c>
      <c r="T26" s="44">
        <f t="shared" si="5"/>
        <v>10717265.142070664</v>
      </c>
      <c r="U26" s="44">
        <f t="shared" si="6"/>
        <v>6626708.5342368418</v>
      </c>
      <c r="V26" s="44">
        <f t="shared" si="7"/>
        <v>22628847.149981443</v>
      </c>
      <c r="W26" s="44">
        <f t="shared" si="8"/>
        <v>8088174.4764769385</v>
      </c>
      <c r="X26" s="97">
        <f t="shared" si="9"/>
        <v>67612.505914608613</v>
      </c>
      <c r="Y26" s="76">
        <f t="shared" si="11"/>
        <v>0.66166000000000003</v>
      </c>
      <c r="Z26" s="41">
        <v>0.22235199999999999</v>
      </c>
      <c r="AA26" s="41">
        <v>6.9315000000000002E-2</v>
      </c>
      <c r="AB26" s="41">
        <v>2.7993000000000001E-2</v>
      </c>
      <c r="AC26" s="93">
        <v>1.8679999999999999E-2</v>
      </c>
      <c r="AD26" s="100">
        <f t="shared" si="12"/>
        <v>209205437.07192263</v>
      </c>
      <c r="AE26" s="44">
        <f t="shared" si="14"/>
        <v>70303852.951389134</v>
      </c>
      <c r="AF26" s="44">
        <f t="shared" si="15"/>
        <v>21916202.990418516</v>
      </c>
      <c r="AG26" s="44">
        <f t="shared" si="16"/>
        <v>8850901.9737543911</v>
      </c>
      <c r="AH26" s="56">
        <f t="shared" si="17"/>
        <v>5906292.6042129099</v>
      </c>
    </row>
    <row r="27" spans="1:34" ht="15.75" thickBot="1" x14ac:dyDescent="0.3">
      <c r="A27" s="22" t="s">
        <v>31</v>
      </c>
      <c r="B27" s="23">
        <v>170392375.59602052</v>
      </c>
      <c r="C27" s="94">
        <v>0.44835930000000002</v>
      </c>
      <c r="D27" s="45">
        <v>0.29537910000000001</v>
      </c>
      <c r="E27" s="45">
        <v>4.7909700000000006E-2</v>
      </c>
      <c r="F27" s="45">
        <v>4.4799999999998912E-3</v>
      </c>
      <c r="G27" s="45">
        <v>9.5519999999999938E-2</v>
      </c>
      <c r="H27" s="45">
        <v>1.728E-4</v>
      </c>
      <c r="I27" s="45">
        <v>5.3359200000000002E-2</v>
      </c>
      <c r="J27" s="45">
        <v>2.1807000000000003E-2</v>
      </c>
      <c r="K27" s="45">
        <v>2.5737300000000001E-2</v>
      </c>
      <c r="L27" s="45">
        <v>6.9858000000000003E-3</v>
      </c>
      <c r="M27" s="95">
        <v>2.8980000000000005E-4</v>
      </c>
      <c r="N27" s="46">
        <f t="shared" si="0"/>
        <v>76397006.247568846</v>
      </c>
      <c r="O27" s="47">
        <f t="shared" si="1"/>
        <v>50330346.550414503</v>
      </c>
      <c r="P27" s="47">
        <f t="shared" si="2"/>
        <v>8163447.5970926657</v>
      </c>
      <c r="Q27" s="47">
        <f t="shared" si="3"/>
        <v>763357.84267015336</v>
      </c>
      <c r="R27" s="47">
        <f t="shared" si="13"/>
        <v>16275879.71693187</v>
      </c>
      <c r="S27" s="47">
        <f t="shared" si="13"/>
        <v>29443.802502992345</v>
      </c>
      <c r="T27" s="47">
        <f t="shared" si="5"/>
        <v>9092000.847903179</v>
      </c>
      <c r="U27" s="47">
        <f t="shared" si="6"/>
        <v>3715746.5346224201</v>
      </c>
      <c r="V27" s="47">
        <f t="shared" si="7"/>
        <v>4385439.6884274594</v>
      </c>
      <c r="W27" s="47">
        <f t="shared" si="8"/>
        <v>1190327.0574386802</v>
      </c>
      <c r="X27" s="98">
        <f t="shared" si="9"/>
        <v>49379.710447726757</v>
      </c>
      <c r="Y27" s="94">
        <f t="shared" si="11"/>
        <v>0.65645200000000004</v>
      </c>
      <c r="Z27" s="45">
        <v>0.236204</v>
      </c>
      <c r="AA27" s="45">
        <v>5.4399999999999997E-2</v>
      </c>
      <c r="AB27" s="45">
        <v>3.5220000000000001E-2</v>
      </c>
      <c r="AC27" s="95">
        <v>1.7724E-2</v>
      </c>
      <c r="AD27" s="101">
        <f t="shared" si="12"/>
        <v>111854415.74475887</v>
      </c>
      <c r="AE27" s="47">
        <f t="shared" si="14"/>
        <v>40247360.685282432</v>
      </c>
      <c r="AF27" s="47">
        <f t="shared" si="15"/>
        <v>9269345.232423516</v>
      </c>
      <c r="AG27" s="47">
        <f t="shared" si="16"/>
        <v>6001219.468491843</v>
      </c>
      <c r="AH27" s="57">
        <f t="shared" si="17"/>
        <v>3020034.4650638676</v>
      </c>
    </row>
    <row r="28" spans="1:34" ht="15.75" thickBot="1" x14ac:dyDescent="0.3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3" t="s">
        <v>40</v>
      </c>
      <c r="O28" s="54" t="s">
        <v>41</v>
      </c>
      <c r="P28" s="54" t="s">
        <v>42</v>
      </c>
      <c r="Q28" s="54" t="s">
        <v>43</v>
      </c>
      <c r="R28" s="54" t="s">
        <v>69</v>
      </c>
      <c r="S28" s="54" t="s">
        <v>70</v>
      </c>
      <c r="T28" s="54" t="s">
        <v>44</v>
      </c>
      <c r="U28" s="54" t="s">
        <v>45</v>
      </c>
      <c r="V28" s="54" t="s">
        <v>46</v>
      </c>
      <c r="W28" s="54" t="s">
        <v>47</v>
      </c>
      <c r="X28" s="5" t="s">
        <v>48</v>
      </c>
      <c r="AD28" s="3" t="s">
        <v>73</v>
      </c>
      <c r="AE28" s="4" t="s">
        <v>74</v>
      </c>
      <c r="AF28" s="4" t="s">
        <v>75</v>
      </c>
      <c r="AG28" s="4" t="s">
        <v>76</v>
      </c>
      <c r="AH28" s="5" t="s">
        <v>77</v>
      </c>
    </row>
    <row r="29" spans="1:34" ht="15.75" thickBot="1" x14ac:dyDescent="0.3">
      <c r="B29" s="48"/>
      <c r="C29" s="50"/>
      <c r="D29" s="50"/>
      <c r="E29" s="50"/>
      <c r="F29" s="50"/>
      <c r="G29" s="50"/>
      <c r="H29" s="50"/>
      <c r="L29" s="135" t="s">
        <v>49</v>
      </c>
      <c r="M29" s="136"/>
      <c r="N29" s="51">
        <f t="shared" ref="N29:X29" si="18">SUM(N4:N27)</f>
        <v>5825090834.112277</v>
      </c>
      <c r="O29" s="51">
        <f t="shared" si="18"/>
        <v>6073849562.523035</v>
      </c>
      <c r="P29" s="51">
        <f t="shared" si="18"/>
        <v>1161097025.989691</v>
      </c>
      <c r="Q29" s="51">
        <f t="shared" si="18"/>
        <v>206959880.07582983</v>
      </c>
      <c r="R29" s="51">
        <f t="shared" si="18"/>
        <v>1691736054.105613</v>
      </c>
      <c r="S29" s="51">
        <f t="shared" si="18"/>
        <v>58661310.154218867</v>
      </c>
      <c r="T29" s="51">
        <f t="shared" si="18"/>
        <v>709136769.40165424</v>
      </c>
      <c r="U29" s="51">
        <f t="shared" si="18"/>
        <v>316667040.74864411</v>
      </c>
      <c r="V29" s="51">
        <f t="shared" si="18"/>
        <v>1181265328.7775919</v>
      </c>
      <c r="W29" s="51">
        <f t="shared" si="18"/>
        <v>281603635.92390686</v>
      </c>
      <c r="X29" s="52">
        <f t="shared" si="18"/>
        <v>5245341.1875384003</v>
      </c>
      <c r="AB29" s="135" t="s">
        <v>49</v>
      </c>
      <c r="AC29" s="136"/>
      <c r="AD29" s="51">
        <f>SUM(AD4:AD27)</f>
        <v>11288632254.803547</v>
      </c>
      <c r="AE29" s="51">
        <f t="shared" ref="AE29:AH29" si="19">SUM(AE4:AE27)</f>
        <v>4320322269.5998707</v>
      </c>
      <c r="AF29" s="51">
        <f t="shared" si="19"/>
        <v>1135265225.0675476</v>
      </c>
      <c r="AG29" s="51">
        <f t="shared" si="19"/>
        <v>571905628.16241646</v>
      </c>
      <c r="AH29" s="52">
        <f t="shared" si="19"/>
        <v>195187405.36662114</v>
      </c>
    </row>
    <row r="30" spans="1:34" ht="15.75" thickBot="1" x14ac:dyDescent="0.3">
      <c r="L30" s="135" t="s">
        <v>50</v>
      </c>
      <c r="M30" s="136"/>
      <c r="N30" s="58">
        <f>N29/17511312783</f>
        <v>0.33264729528258336</v>
      </c>
      <c r="O30" s="58">
        <f t="shared" ref="O30:X30" si="20">O29/17511312783</f>
        <v>0.34685289662688989</v>
      </c>
      <c r="P30" s="58">
        <f t="shared" si="20"/>
        <v>6.6305538618263118E-2</v>
      </c>
      <c r="Q30" s="58">
        <f t="shared" si="20"/>
        <v>1.1818638764578901E-2</v>
      </c>
      <c r="R30" s="58">
        <f t="shared" si="20"/>
        <v>9.6608179813220632E-2</v>
      </c>
      <c r="S30" s="58">
        <f t="shared" si="20"/>
        <v>3.3499093346769141E-3</v>
      </c>
      <c r="T30" s="58">
        <f t="shared" si="20"/>
        <v>4.0495922732308509E-2</v>
      </c>
      <c r="U30" s="58">
        <f t="shared" si="20"/>
        <v>1.8083569442952602E-2</v>
      </c>
      <c r="V30" s="58">
        <f t="shared" si="20"/>
        <v>6.7457268533537104E-2</v>
      </c>
      <c r="W30" s="58">
        <f t="shared" si="20"/>
        <v>1.6081240704996599E-2</v>
      </c>
      <c r="X30" s="59">
        <f t="shared" si="20"/>
        <v>2.9954014599240002E-4</v>
      </c>
      <c r="AB30" s="135" t="s">
        <v>50</v>
      </c>
      <c r="AC30" s="136"/>
      <c r="AD30" s="58">
        <f>AD29/17511312783</f>
        <v>0.64464797098265314</v>
      </c>
      <c r="AE30" s="58">
        <f t="shared" ref="AE30:AH30" si="21">AE29/17511312783</f>
        <v>0.24671606995644804</v>
      </c>
      <c r="AF30" s="58">
        <f t="shared" si="21"/>
        <v>6.4830389310940997E-2</v>
      </c>
      <c r="AG30" s="58">
        <f t="shared" si="21"/>
        <v>3.2659209235164993E-2</v>
      </c>
      <c r="AH30" s="59">
        <f t="shared" si="21"/>
        <v>1.1146360514793001E-2</v>
      </c>
    </row>
    <row r="49" spans="3:13" x14ac:dyDescent="0.25">
      <c r="C49" s="80"/>
      <c r="D49" s="80"/>
      <c r="J49" s="80"/>
      <c r="K49" s="80"/>
      <c r="L49" s="80"/>
      <c r="M49" s="80"/>
    </row>
    <row r="50" spans="3:13" x14ac:dyDescent="0.25">
      <c r="C50" s="80"/>
      <c r="D50" s="80"/>
      <c r="J50" s="80"/>
      <c r="K50" s="80"/>
      <c r="L50" s="80"/>
      <c r="M50" s="80"/>
    </row>
    <row r="51" spans="3:13" x14ac:dyDescent="0.25">
      <c r="C51" s="80"/>
      <c r="D51" s="80"/>
      <c r="J51" s="80"/>
      <c r="K51" s="80"/>
      <c r="L51" s="80"/>
      <c r="M51" s="80"/>
    </row>
    <row r="52" spans="3:13" x14ac:dyDescent="0.25">
      <c r="C52" s="80"/>
      <c r="D52" s="80"/>
      <c r="J52" s="80"/>
      <c r="K52" s="80"/>
      <c r="L52" s="80"/>
      <c r="M52" s="80"/>
    </row>
    <row r="53" spans="3:13" x14ac:dyDescent="0.25">
      <c r="C53" s="80"/>
      <c r="D53" s="80"/>
      <c r="J53" s="80"/>
      <c r="K53" s="80"/>
      <c r="L53" s="80"/>
      <c r="M53" s="80"/>
    </row>
    <row r="54" spans="3:13" x14ac:dyDescent="0.25">
      <c r="C54" s="80"/>
      <c r="D54" s="80"/>
      <c r="J54" s="80"/>
      <c r="K54" s="80"/>
      <c r="L54" s="80"/>
      <c r="M54" s="80"/>
    </row>
    <row r="55" spans="3:13" x14ac:dyDescent="0.25">
      <c r="C55" s="80"/>
      <c r="D55" s="80"/>
      <c r="J55" s="80"/>
      <c r="K55" s="80"/>
      <c r="L55" s="80"/>
      <c r="M55" s="80"/>
    </row>
    <row r="56" spans="3:13" x14ac:dyDescent="0.25">
      <c r="C56" s="80"/>
      <c r="D56" s="80"/>
      <c r="E56" s="80"/>
      <c r="J56" s="80"/>
      <c r="K56" s="80"/>
      <c r="L56" s="80"/>
      <c r="M56" s="80"/>
    </row>
    <row r="57" spans="3:13" x14ac:dyDescent="0.25">
      <c r="C57" s="80"/>
      <c r="D57" s="80"/>
      <c r="E57" s="80"/>
      <c r="J57" s="80"/>
      <c r="K57" s="80"/>
      <c r="L57" s="80"/>
      <c r="M57" s="80"/>
    </row>
    <row r="58" spans="3:13" x14ac:dyDescent="0.25">
      <c r="C58" s="80"/>
      <c r="D58" s="80"/>
      <c r="E58" s="80"/>
      <c r="J58" s="80"/>
      <c r="K58" s="80"/>
      <c r="L58" s="80"/>
      <c r="M58" s="80"/>
    </row>
    <row r="59" spans="3:13" x14ac:dyDescent="0.25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3:13" x14ac:dyDescent="0.25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3:13" x14ac:dyDescent="0.25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3:13" x14ac:dyDescent="0.25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3:13" x14ac:dyDescent="0.2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3:13" x14ac:dyDescent="0.25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3:13" x14ac:dyDescent="0.25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3:13" x14ac:dyDescent="0.25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3:13" x14ac:dyDescent="0.25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3:13" x14ac:dyDescent="0.25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3:13" x14ac:dyDescent="0.25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3:13" x14ac:dyDescent="0.25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3:13" x14ac:dyDescent="0.25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3:13" x14ac:dyDescent="0.25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</sheetData>
  <mergeCells count="10">
    <mergeCell ref="AB30:AC30"/>
    <mergeCell ref="Y2:AC2"/>
    <mergeCell ref="AD2:AH2"/>
    <mergeCell ref="AB29:AC29"/>
    <mergeCell ref="A1:K1"/>
    <mergeCell ref="A2:B2"/>
    <mergeCell ref="C2:M2"/>
    <mergeCell ref="N2:X2"/>
    <mergeCell ref="L29:M29"/>
    <mergeCell ref="L30:M30"/>
  </mergeCells>
  <phoneticPr fontId="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B4E6-F12F-40D2-A2CD-E26456D71B38}">
  <dimension ref="A1:T30"/>
  <sheetViews>
    <sheetView workbookViewId="0">
      <selection activeCell="I21" sqref="I21"/>
    </sheetView>
  </sheetViews>
  <sheetFormatPr defaultRowHeight="15" x14ac:dyDescent="0.25"/>
  <cols>
    <col min="1" max="1" width="15" bestFit="1" customWidth="1"/>
    <col min="2" max="2" width="14.28515625" bestFit="1" customWidth="1"/>
    <col min="3" max="3" width="12.5703125" bestFit="1" customWidth="1"/>
    <col min="4" max="4" width="13.140625" bestFit="1" customWidth="1"/>
    <col min="5" max="5" width="10.5703125" bestFit="1" customWidth="1"/>
    <col min="6" max="7" width="8.140625" bestFit="1" customWidth="1"/>
    <col min="8" max="8" width="10.140625" bestFit="1" customWidth="1"/>
    <col min="9" max="9" width="8.85546875" bestFit="1" customWidth="1"/>
    <col min="10" max="10" width="8.28515625" bestFit="1" customWidth="1"/>
    <col min="11" max="11" width="10.28515625" bestFit="1" customWidth="1"/>
    <col min="12" max="12" width="15.28515625" bestFit="1" customWidth="1"/>
    <col min="13" max="15" width="14.28515625" bestFit="1" customWidth="1"/>
    <col min="16" max="17" width="12.5703125" bestFit="1" customWidth="1"/>
    <col min="18" max="18" width="11.5703125" bestFit="1" customWidth="1"/>
    <col min="19" max="20" width="12.5703125" bestFit="1" customWidth="1"/>
  </cols>
  <sheetData>
    <row r="1" spans="1:20" ht="15.75" thickBot="1" x14ac:dyDescent="0.3">
      <c r="A1" s="133" t="s">
        <v>59</v>
      </c>
      <c r="B1" s="133"/>
      <c r="C1" s="133"/>
      <c r="D1" s="133"/>
      <c r="E1" s="133"/>
      <c r="F1" s="133"/>
      <c r="G1" s="133"/>
      <c r="H1" s="133"/>
      <c r="I1" s="133"/>
    </row>
    <row r="2" spans="1:20" ht="15.75" thickBot="1" x14ac:dyDescent="0.3">
      <c r="A2" s="137" t="s">
        <v>38</v>
      </c>
      <c r="B2" s="139"/>
      <c r="C2" s="137" t="s">
        <v>39</v>
      </c>
      <c r="D2" s="138"/>
      <c r="E2" s="138"/>
      <c r="F2" s="138"/>
      <c r="G2" s="138"/>
      <c r="H2" s="138"/>
      <c r="I2" s="138"/>
      <c r="J2" s="138"/>
      <c r="K2" s="139"/>
      <c r="L2" s="137" t="s">
        <v>1</v>
      </c>
      <c r="M2" s="138"/>
      <c r="N2" s="138"/>
      <c r="O2" s="138"/>
      <c r="P2" s="138"/>
      <c r="Q2" s="138"/>
      <c r="R2" s="138"/>
      <c r="S2" s="138"/>
      <c r="T2" s="139"/>
    </row>
    <row r="3" spans="1:20" ht="15.75" thickBot="1" x14ac:dyDescent="0.3">
      <c r="A3" s="1" t="s">
        <v>0</v>
      </c>
      <c r="B3" s="2" t="s">
        <v>1</v>
      </c>
      <c r="C3" s="36" t="s">
        <v>51</v>
      </c>
      <c r="D3" s="36" t="s">
        <v>52</v>
      </c>
      <c r="E3" s="36" t="s">
        <v>53</v>
      </c>
      <c r="F3" s="36" t="s">
        <v>54</v>
      </c>
      <c r="G3" s="36" t="s">
        <v>55</v>
      </c>
      <c r="H3" s="36" t="s">
        <v>56</v>
      </c>
      <c r="I3" s="36" t="s">
        <v>57</v>
      </c>
      <c r="J3" s="36" t="s">
        <v>58</v>
      </c>
      <c r="K3" s="37" t="s">
        <v>48</v>
      </c>
      <c r="L3" s="67" t="s">
        <v>51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56</v>
      </c>
      <c r="R3" s="36" t="s">
        <v>57</v>
      </c>
      <c r="S3" s="36" t="s">
        <v>58</v>
      </c>
      <c r="T3" s="37" t="s">
        <v>48</v>
      </c>
    </row>
    <row r="4" spans="1:20" x14ac:dyDescent="0.25">
      <c r="A4" s="7" t="s">
        <v>8</v>
      </c>
      <c r="B4" s="8">
        <v>1892304995.350131</v>
      </c>
      <c r="C4" s="60">
        <v>0.60289000000000004</v>
      </c>
      <c r="D4" s="60">
        <v>0.11299999999999999</v>
      </c>
      <c r="E4" s="60">
        <v>0.12207</v>
      </c>
      <c r="F4" s="60">
        <v>9.6379999999999993E-2</v>
      </c>
      <c r="G4" s="60">
        <v>1.4629999999999999E-2</v>
      </c>
      <c r="H4" s="60">
        <v>1.6980000000000002E-2</v>
      </c>
      <c r="I4" s="60">
        <v>3.9699999999999996E-3</v>
      </c>
      <c r="J4" s="60">
        <v>3.8699999999999993E-3</v>
      </c>
      <c r="K4" s="63">
        <v>2.6210000000000001E-2</v>
      </c>
      <c r="L4" s="68">
        <f>$B4*C4</f>
        <v>1140851758.6466405</v>
      </c>
      <c r="M4" s="66">
        <f t="shared" ref="M4:T19" si="0">$B4*D4</f>
        <v>213830464.47456479</v>
      </c>
      <c r="N4" s="66">
        <f t="shared" si="0"/>
        <v>230993670.78239051</v>
      </c>
      <c r="O4" s="66">
        <f t="shared" si="0"/>
        <v>182380355.45184562</v>
      </c>
      <c r="P4" s="66">
        <f t="shared" si="0"/>
        <v>27684422.081972416</v>
      </c>
      <c r="Q4" s="66">
        <f t="shared" si="0"/>
        <v>32131338.821045227</v>
      </c>
      <c r="R4" s="66">
        <f t="shared" si="0"/>
        <v>7512450.8315400193</v>
      </c>
      <c r="S4" s="66">
        <f t="shared" si="0"/>
        <v>7323220.3320050063</v>
      </c>
      <c r="T4" s="69">
        <f t="shared" si="0"/>
        <v>49597313.928126939</v>
      </c>
    </row>
    <row r="5" spans="1:20" x14ac:dyDescent="0.25">
      <c r="A5" s="7" t="s">
        <v>9</v>
      </c>
      <c r="B5" s="8">
        <v>1883434744.9277787</v>
      </c>
      <c r="C5" s="60">
        <v>0.65946000000000005</v>
      </c>
      <c r="D5" s="60">
        <v>0.18890000000000001</v>
      </c>
      <c r="E5" s="60">
        <v>2.0410000000000005E-2</v>
      </c>
      <c r="F5" s="60">
        <v>6.2360000000000006E-2</v>
      </c>
      <c r="G5" s="60">
        <v>2.1310000000000003E-2</v>
      </c>
      <c r="H5" s="60">
        <v>1.644E-2</v>
      </c>
      <c r="I5" s="60">
        <v>3.8300000000000001E-3</v>
      </c>
      <c r="J5" s="60">
        <v>3.3099999999999996E-3</v>
      </c>
      <c r="K5" s="63">
        <v>2.3980000000000001E-2</v>
      </c>
      <c r="L5" s="68">
        <f t="shared" ref="L5:L27" si="1">$B5*C5</f>
        <v>1242049876.8900731</v>
      </c>
      <c r="M5" s="66">
        <f t="shared" si="0"/>
        <v>355780823.3168574</v>
      </c>
      <c r="N5" s="66">
        <f t="shared" si="0"/>
        <v>38440903.143975973</v>
      </c>
      <c r="O5" s="66">
        <f t="shared" si="0"/>
        <v>117450990.69369629</v>
      </c>
      <c r="P5" s="66">
        <f t="shared" si="0"/>
        <v>40135994.414410971</v>
      </c>
      <c r="Q5" s="66">
        <f t="shared" si="0"/>
        <v>30963667.20661268</v>
      </c>
      <c r="R5" s="66">
        <f t="shared" si="0"/>
        <v>7213555.0730733927</v>
      </c>
      <c r="S5" s="66">
        <f t="shared" si="0"/>
        <v>6234169.0057109464</v>
      </c>
      <c r="T5" s="69">
        <f t="shared" si="0"/>
        <v>45164765.183368139</v>
      </c>
    </row>
    <row r="6" spans="1:20" x14ac:dyDescent="0.25">
      <c r="A6" s="7" t="s">
        <v>10</v>
      </c>
      <c r="B6" s="8">
        <v>1439412837.2326365</v>
      </c>
      <c r="C6" s="60">
        <v>0.63587000000000005</v>
      </c>
      <c r="D6" s="60">
        <v>0.19999</v>
      </c>
      <c r="E6" s="60">
        <v>7.9350000000000004E-2</v>
      </c>
      <c r="F6" s="60">
        <v>2.326000000000001E-2</v>
      </c>
      <c r="G6" s="60">
        <v>9.9900000000000006E-3</v>
      </c>
      <c r="H6" s="60">
        <v>1.7670000000000002E-2</v>
      </c>
      <c r="I6" s="60">
        <v>5.8199999999999997E-3</v>
      </c>
      <c r="J6" s="60">
        <v>7.8300000000000002E-3</v>
      </c>
      <c r="K6" s="63">
        <v>2.0219999999999998E-2</v>
      </c>
      <c r="L6" s="68">
        <f t="shared" si="1"/>
        <v>915279440.81111658</v>
      </c>
      <c r="M6" s="66">
        <f t="shared" si="0"/>
        <v>287868173.31815499</v>
      </c>
      <c r="N6" s="66">
        <f t="shared" si="0"/>
        <v>114217408.63440971</v>
      </c>
      <c r="O6" s="66">
        <f t="shared" si="0"/>
        <v>33480742.594031136</v>
      </c>
      <c r="P6" s="66">
        <f t="shared" si="0"/>
        <v>14379734.243954038</v>
      </c>
      <c r="Q6" s="66">
        <f t="shared" si="0"/>
        <v>25434424.83390069</v>
      </c>
      <c r="R6" s="66">
        <f t="shared" si="0"/>
        <v>8377382.7126939436</v>
      </c>
      <c r="S6" s="66">
        <f t="shared" si="0"/>
        <v>11270602.515531544</v>
      </c>
      <c r="T6" s="69">
        <f t="shared" si="0"/>
        <v>29104927.568843905</v>
      </c>
    </row>
    <row r="7" spans="1:20" x14ac:dyDescent="0.25">
      <c r="A7" s="7" t="s">
        <v>11</v>
      </c>
      <c r="B7" s="8">
        <v>1355212018.720181</v>
      </c>
      <c r="C7" s="60">
        <v>0.65727999999999998</v>
      </c>
      <c r="D7" s="60">
        <v>0.10306</v>
      </c>
      <c r="E7" s="60">
        <v>7.2800000000000004E-2</v>
      </c>
      <c r="F7" s="60">
        <v>9.9879999999999997E-2</v>
      </c>
      <c r="G7" s="60">
        <v>1.8780000000000002E-2</v>
      </c>
      <c r="H7" s="60">
        <v>1.472E-2</v>
      </c>
      <c r="I7" s="60">
        <v>3.7200000000000002E-3</v>
      </c>
      <c r="J7" s="60">
        <v>8.5499999999999986E-3</v>
      </c>
      <c r="K7" s="63">
        <v>2.121E-2</v>
      </c>
      <c r="L7" s="68">
        <f t="shared" si="1"/>
        <v>890753755.66440058</v>
      </c>
      <c r="M7" s="66">
        <f t="shared" si="0"/>
        <v>139668150.64930186</v>
      </c>
      <c r="N7" s="66">
        <f t="shared" si="0"/>
        <v>98659434.962829188</v>
      </c>
      <c r="O7" s="66">
        <f t="shared" si="0"/>
        <v>135358576.42977166</v>
      </c>
      <c r="P7" s="66">
        <f t="shared" si="0"/>
        <v>25450881.711565003</v>
      </c>
      <c r="Q7" s="66">
        <f t="shared" si="0"/>
        <v>19948720.915561065</v>
      </c>
      <c r="R7" s="66">
        <f t="shared" si="0"/>
        <v>5041388.7096390733</v>
      </c>
      <c r="S7" s="66">
        <f t="shared" si="0"/>
        <v>11587062.760057546</v>
      </c>
      <c r="T7" s="69">
        <f t="shared" si="0"/>
        <v>28744046.917055037</v>
      </c>
    </row>
    <row r="8" spans="1:20" x14ac:dyDescent="0.25">
      <c r="A8" s="7" t="s">
        <v>12</v>
      </c>
      <c r="B8" s="8">
        <v>1000395154.9028051</v>
      </c>
      <c r="C8" s="60">
        <v>0.63773999999999997</v>
      </c>
      <c r="D8" s="60">
        <v>0.21879000000000001</v>
      </c>
      <c r="E8" s="60">
        <v>2.1080000000000008E-2</v>
      </c>
      <c r="F8" s="60">
        <v>5.5050000000000009E-2</v>
      </c>
      <c r="G8" s="60">
        <v>2.0720000000000002E-2</v>
      </c>
      <c r="H8" s="60">
        <v>1.226E-2</v>
      </c>
      <c r="I8" s="60">
        <v>2.3700000000000001E-3</v>
      </c>
      <c r="J8" s="60">
        <v>1.1979999999999999E-2</v>
      </c>
      <c r="K8" s="63">
        <v>2.001E-2</v>
      </c>
      <c r="L8" s="68">
        <f t="shared" si="1"/>
        <v>637992006.08771491</v>
      </c>
      <c r="M8" s="66">
        <f t="shared" si="0"/>
        <v>218876455.94118473</v>
      </c>
      <c r="N8" s="66">
        <f t="shared" si="0"/>
        <v>21088329.86535114</v>
      </c>
      <c r="O8" s="66">
        <f t="shared" si="0"/>
        <v>55071753.277399428</v>
      </c>
      <c r="P8" s="66">
        <f t="shared" si="0"/>
        <v>20728187.609586123</v>
      </c>
      <c r="Q8" s="66">
        <f t="shared" si="0"/>
        <v>12264844.599108391</v>
      </c>
      <c r="R8" s="66">
        <f t="shared" si="0"/>
        <v>2370936.5171196484</v>
      </c>
      <c r="S8" s="66">
        <f t="shared" si="0"/>
        <v>11984733.955735605</v>
      </c>
      <c r="T8" s="69">
        <f t="shared" si="0"/>
        <v>20017907.049605131</v>
      </c>
    </row>
    <row r="9" spans="1:20" x14ac:dyDescent="0.25">
      <c r="A9" s="7" t="s">
        <v>13</v>
      </c>
      <c r="B9" s="8">
        <v>839119956.75068951</v>
      </c>
      <c r="C9" s="60">
        <v>0.65976999999999997</v>
      </c>
      <c r="D9" s="60">
        <v>0.11728999999999999</v>
      </c>
      <c r="E9" s="60">
        <v>0.1007</v>
      </c>
      <c r="F9" s="60">
        <v>6.5360000000000001E-2</v>
      </c>
      <c r="G9" s="60">
        <v>1.2540000000000001E-2</v>
      </c>
      <c r="H9" s="60">
        <v>1.7059999999999999E-2</v>
      </c>
      <c r="I9" s="60">
        <v>3.8700000000000002E-3</v>
      </c>
      <c r="J9" s="60">
        <v>4.1899999999999993E-3</v>
      </c>
      <c r="K9" s="63">
        <v>1.9220000000000001E-2</v>
      </c>
      <c r="L9" s="68">
        <f t="shared" si="1"/>
        <v>553626173.86540234</v>
      </c>
      <c r="M9" s="66">
        <f t="shared" si="0"/>
        <v>98420379.727288365</v>
      </c>
      <c r="N9" s="66">
        <f t="shared" si="0"/>
        <v>84499379.644794434</v>
      </c>
      <c r="O9" s="66">
        <f t="shared" si="0"/>
        <v>54844880.373225071</v>
      </c>
      <c r="P9" s="66">
        <f t="shared" si="0"/>
        <v>10522564.257653646</v>
      </c>
      <c r="Q9" s="66">
        <f t="shared" si="0"/>
        <v>14315386.462166762</v>
      </c>
      <c r="R9" s="66">
        <f t="shared" si="0"/>
        <v>3247394.2326251687</v>
      </c>
      <c r="S9" s="66">
        <f t="shared" si="0"/>
        <v>3515912.6187853883</v>
      </c>
      <c r="T9" s="69">
        <f t="shared" si="0"/>
        <v>16127885.568748252</v>
      </c>
    </row>
    <row r="10" spans="1:20" x14ac:dyDescent="0.25">
      <c r="A10" s="7" t="s">
        <v>14</v>
      </c>
      <c r="B10" s="8">
        <v>824198111.83416283</v>
      </c>
      <c r="C10" s="60">
        <v>0.59187999999999996</v>
      </c>
      <c r="D10" s="60">
        <v>0.22254000000000002</v>
      </c>
      <c r="E10" s="60">
        <v>5.2990000000000002E-2</v>
      </c>
      <c r="F10" s="60">
        <v>6.0170000000000001E-2</v>
      </c>
      <c r="G10" s="60">
        <v>1.0400000000000001E-2</v>
      </c>
      <c r="H10" s="60">
        <v>3.2009999999999997E-2</v>
      </c>
      <c r="I10" s="60">
        <v>3.9699999999999996E-3</v>
      </c>
      <c r="J10" s="60">
        <v>1.09E-2</v>
      </c>
      <c r="K10" s="63">
        <v>1.5139999999999999E-2</v>
      </c>
      <c r="L10" s="68">
        <f t="shared" si="1"/>
        <v>487826378.43240428</v>
      </c>
      <c r="M10" s="66">
        <f t="shared" si="0"/>
        <v>183417047.8075746</v>
      </c>
      <c r="N10" s="66">
        <f t="shared" si="0"/>
        <v>43674257.946092293</v>
      </c>
      <c r="O10" s="66">
        <f t="shared" si="0"/>
        <v>49592000.389061578</v>
      </c>
      <c r="P10" s="66">
        <f t="shared" si="0"/>
        <v>8571660.3630752936</v>
      </c>
      <c r="Q10" s="66">
        <f t="shared" si="0"/>
        <v>26382581.559811551</v>
      </c>
      <c r="R10" s="66">
        <f t="shared" si="0"/>
        <v>3272066.5039816261</v>
      </c>
      <c r="S10" s="66">
        <f t="shared" si="0"/>
        <v>8983759.4189923741</v>
      </c>
      <c r="T10" s="69">
        <f t="shared" si="0"/>
        <v>12478359.413169224</v>
      </c>
    </row>
    <row r="11" spans="1:20" x14ac:dyDescent="0.25">
      <c r="A11" s="7" t="s">
        <v>15</v>
      </c>
      <c r="B11" s="8">
        <v>716872343.97723556</v>
      </c>
      <c r="C11" s="60">
        <v>0.5998</v>
      </c>
      <c r="D11" s="60">
        <v>0.30495</v>
      </c>
      <c r="E11" s="60">
        <v>1.3370000000000007E-2</v>
      </c>
      <c r="F11" s="60">
        <v>1.3120000000000007E-2</v>
      </c>
      <c r="G11" s="60">
        <v>1.3260000000000001E-2</v>
      </c>
      <c r="H11" s="60">
        <v>1.7989999999999999E-2</v>
      </c>
      <c r="I11" s="60">
        <v>1.738E-2</v>
      </c>
      <c r="J11" s="60">
        <v>6.8299999999999993E-3</v>
      </c>
      <c r="K11" s="63">
        <v>1.3299999999999999E-2</v>
      </c>
      <c r="L11" s="68">
        <f t="shared" si="1"/>
        <v>429980031.91754591</v>
      </c>
      <c r="M11" s="66">
        <f t="shared" si="0"/>
        <v>218610221.295858</v>
      </c>
      <c r="N11" s="66">
        <f t="shared" si="0"/>
        <v>9584583.2389756441</v>
      </c>
      <c r="O11" s="66">
        <f t="shared" si="0"/>
        <v>9405365.1529813353</v>
      </c>
      <c r="P11" s="66">
        <f t="shared" si="0"/>
        <v>9505727.2811381444</v>
      </c>
      <c r="Q11" s="66">
        <f t="shared" si="0"/>
        <v>12896533.468150467</v>
      </c>
      <c r="R11" s="66">
        <f t="shared" si="0"/>
        <v>12459241.338324353</v>
      </c>
      <c r="S11" s="66">
        <f t="shared" si="0"/>
        <v>4896238.109364518</v>
      </c>
      <c r="T11" s="69">
        <f t="shared" si="0"/>
        <v>9534402.174897233</v>
      </c>
    </row>
    <row r="12" spans="1:20" x14ac:dyDescent="0.25">
      <c r="A12" s="7" t="s">
        <v>16</v>
      </c>
      <c r="B12" s="8">
        <v>707717727.34660053</v>
      </c>
      <c r="C12" s="60">
        <v>0.65143999999999991</v>
      </c>
      <c r="D12" s="60">
        <v>0.20311000000000001</v>
      </c>
      <c r="E12" s="60">
        <v>3.5389999999999998E-2</v>
      </c>
      <c r="F12" s="60">
        <v>4.6940000000000003E-2</v>
      </c>
      <c r="G12" s="60">
        <v>2.2120000000000001E-2</v>
      </c>
      <c r="H12" s="60">
        <v>1.383E-2</v>
      </c>
      <c r="I12" s="60">
        <v>3.6300000000000004E-3</v>
      </c>
      <c r="J12" s="60">
        <v>2.4199999999999985E-3</v>
      </c>
      <c r="K12" s="63">
        <v>2.112E-2</v>
      </c>
      <c r="L12" s="68">
        <f t="shared" si="1"/>
        <v>461035636.30266941</v>
      </c>
      <c r="M12" s="66">
        <f t="shared" si="0"/>
        <v>143744547.60136804</v>
      </c>
      <c r="N12" s="66">
        <f t="shared" si="0"/>
        <v>25046130.370796192</v>
      </c>
      <c r="O12" s="66">
        <f t="shared" si="0"/>
        <v>33220270.121649429</v>
      </c>
      <c r="P12" s="66">
        <f t="shared" si="0"/>
        <v>15654716.128906805</v>
      </c>
      <c r="Q12" s="66">
        <f t="shared" si="0"/>
        <v>9787736.1692034863</v>
      </c>
      <c r="R12" s="66">
        <f t="shared" si="0"/>
        <v>2569015.3502681605</v>
      </c>
      <c r="S12" s="66">
        <f t="shared" si="0"/>
        <v>1712676.9001787722</v>
      </c>
      <c r="T12" s="69">
        <f t="shared" si="0"/>
        <v>14946998.401560202</v>
      </c>
    </row>
    <row r="13" spans="1:20" x14ac:dyDescent="0.25">
      <c r="A13" s="7" t="s">
        <v>17</v>
      </c>
      <c r="B13" s="8">
        <v>696288776.43433487</v>
      </c>
      <c r="C13" s="60">
        <v>0.6206799999999999</v>
      </c>
      <c r="D13" s="60">
        <v>0.2354</v>
      </c>
      <c r="E13" s="60">
        <v>4.5700000000000005E-2</v>
      </c>
      <c r="F13" s="60">
        <v>6.0810000000000003E-2</v>
      </c>
      <c r="G13" s="60">
        <v>8.0099999999999998E-3</v>
      </c>
      <c r="H13" s="60">
        <v>1.0200000000000001E-2</v>
      </c>
      <c r="I13" s="60">
        <v>1.8E-3</v>
      </c>
      <c r="J13" s="60">
        <v>3.8499999999999993E-3</v>
      </c>
      <c r="K13" s="63">
        <v>1.355E-2</v>
      </c>
      <c r="L13" s="68">
        <f t="shared" si="1"/>
        <v>432172517.75726289</v>
      </c>
      <c r="M13" s="66">
        <f t="shared" si="0"/>
        <v>163906377.97264242</v>
      </c>
      <c r="N13" s="66">
        <f t="shared" si="0"/>
        <v>31820397.083049107</v>
      </c>
      <c r="O13" s="66">
        <f t="shared" si="0"/>
        <v>42341320.494971909</v>
      </c>
      <c r="P13" s="66">
        <f t="shared" si="0"/>
        <v>5577273.0992390225</v>
      </c>
      <c r="Q13" s="66">
        <f t="shared" si="0"/>
        <v>7102145.5196302161</v>
      </c>
      <c r="R13" s="66">
        <f t="shared" si="0"/>
        <v>1253319.7975818028</v>
      </c>
      <c r="S13" s="66">
        <f t="shared" si="0"/>
        <v>2680711.7892721887</v>
      </c>
      <c r="T13" s="69">
        <f t="shared" si="0"/>
        <v>9434712.9206852373</v>
      </c>
    </row>
    <row r="14" spans="1:20" x14ac:dyDescent="0.25">
      <c r="A14" s="7" t="s">
        <v>18</v>
      </c>
      <c r="B14" s="8">
        <v>673034313.42052007</v>
      </c>
      <c r="C14" s="60">
        <v>0.71221999999999996</v>
      </c>
      <c r="D14" s="60">
        <v>0.19267999999999999</v>
      </c>
      <c r="E14" s="60">
        <v>2.8240000000000008E-2</v>
      </c>
      <c r="F14" s="60">
        <v>1.8910000000000003E-2</v>
      </c>
      <c r="G14" s="60">
        <v>7.7099999999999998E-3</v>
      </c>
      <c r="H14" s="60">
        <v>1.3270000000000001E-2</v>
      </c>
      <c r="I14" s="60">
        <v>2.0500000000000002E-3</v>
      </c>
      <c r="J14" s="60">
        <v>6.6199999999999991E-3</v>
      </c>
      <c r="K14" s="63">
        <v>1.83E-2</v>
      </c>
      <c r="L14" s="68">
        <f t="shared" si="1"/>
        <v>479348498.70436275</v>
      </c>
      <c r="M14" s="66">
        <f t="shared" si="0"/>
        <v>129680251.50986581</v>
      </c>
      <c r="N14" s="66">
        <f t="shared" si="0"/>
        <v>19006489.010995492</v>
      </c>
      <c r="O14" s="66">
        <f t="shared" si="0"/>
        <v>12727078.866782038</v>
      </c>
      <c r="P14" s="66">
        <f t="shared" si="0"/>
        <v>5189094.5564722093</v>
      </c>
      <c r="Q14" s="66">
        <f t="shared" si="0"/>
        <v>8931165.3390903026</v>
      </c>
      <c r="R14" s="66">
        <f t="shared" si="0"/>
        <v>1379720.3425120662</v>
      </c>
      <c r="S14" s="66">
        <f t="shared" si="0"/>
        <v>4455487.1548438426</v>
      </c>
      <c r="T14" s="69">
        <f t="shared" si="0"/>
        <v>12316527.935595518</v>
      </c>
    </row>
    <row r="15" spans="1:20" x14ac:dyDescent="0.25">
      <c r="A15" s="7" t="s">
        <v>19</v>
      </c>
      <c r="B15" s="8">
        <v>558128090.88427269</v>
      </c>
      <c r="C15" s="60">
        <v>0.66505000000000003</v>
      </c>
      <c r="D15" s="60">
        <v>8.3430000000000004E-2</v>
      </c>
      <c r="E15" s="60">
        <v>9.0700000000000003E-2</v>
      </c>
      <c r="F15" s="60">
        <v>9.758E-2</v>
      </c>
      <c r="G15" s="60">
        <v>1.3350000000000001E-2</v>
      </c>
      <c r="H15" s="60">
        <v>1.89E-2</v>
      </c>
      <c r="I15" s="60">
        <v>2.9499999999999999E-3</v>
      </c>
      <c r="J15" s="60">
        <v>7.77E-3</v>
      </c>
      <c r="K15" s="63">
        <v>2.027E-2</v>
      </c>
      <c r="L15" s="68">
        <f t="shared" si="1"/>
        <v>371183086.84258556</v>
      </c>
      <c r="M15" s="66">
        <f t="shared" si="0"/>
        <v>46564626.622474872</v>
      </c>
      <c r="N15" s="66">
        <f t="shared" si="0"/>
        <v>50622217.843203537</v>
      </c>
      <c r="O15" s="66">
        <f t="shared" si="0"/>
        <v>54462139.10848733</v>
      </c>
      <c r="P15" s="66">
        <f t="shared" si="0"/>
        <v>7451010.013305041</v>
      </c>
      <c r="Q15" s="66">
        <f t="shared" si="0"/>
        <v>10548620.917712754</v>
      </c>
      <c r="R15" s="66">
        <f t="shared" si="0"/>
        <v>1646477.8681086043</v>
      </c>
      <c r="S15" s="66">
        <f t="shared" si="0"/>
        <v>4336655.2661707988</v>
      </c>
      <c r="T15" s="69">
        <f t="shared" si="0"/>
        <v>11313256.402224207</v>
      </c>
    </row>
    <row r="16" spans="1:20" x14ac:dyDescent="0.25">
      <c r="A16" s="7" t="s">
        <v>20</v>
      </c>
      <c r="B16" s="8">
        <v>554148645.05433595</v>
      </c>
      <c r="C16" s="60">
        <v>0.60575999999999997</v>
      </c>
      <c r="D16" s="60">
        <v>0.2024</v>
      </c>
      <c r="E16" s="60">
        <v>7.707E-2</v>
      </c>
      <c r="F16" s="60">
        <v>6.9000000000000006E-2</v>
      </c>
      <c r="G16" s="60">
        <v>1.1970000000000001E-2</v>
      </c>
      <c r="H16" s="60">
        <v>1.243E-2</v>
      </c>
      <c r="I16" s="60">
        <v>2.31E-3</v>
      </c>
      <c r="J16" s="60">
        <v>6.2599999999999999E-3</v>
      </c>
      <c r="K16" s="63">
        <v>1.2799999999999999E-2</v>
      </c>
      <c r="L16" s="68">
        <f t="shared" si="1"/>
        <v>335681083.22811455</v>
      </c>
      <c r="M16" s="66">
        <f t="shared" si="0"/>
        <v>112159685.75899759</v>
      </c>
      <c r="N16" s="66">
        <f t="shared" si="0"/>
        <v>42708236.074337669</v>
      </c>
      <c r="O16" s="66">
        <f t="shared" si="0"/>
        <v>38236256.508749187</v>
      </c>
      <c r="P16" s="66">
        <f t="shared" si="0"/>
        <v>6633159.2813004022</v>
      </c>
      <c r="Q16" s="66">
        <f t="shared" si="0"/>
        <v>6888067.6580253961</v>
      </c>
      <c r="R16" s="66">
        <f t="shared" si="0"/>
        <v>1280083.3700755159</v>
      </c>
      <c r="S16" s="66">
        <f t="shared" si="0"/>
        <v>3468970.518040143</v>
      </c>
      <c r="T16" s="69">
        <f t="shared" si="0"/>
        <v>7093102.6566955</v>
      </c>
    </row>
    <row r="17" spans="1:20" x14ac:dyDescent="0.25">
      <c r="A17" s="7" t="s">
        <v>21</v>
      </c>
      <c r="B17" s="8">
        <v>549794474.64215577</v>
      </c>
      <c r="C17" s="60">
        <v>0.61241999999999996</v>
      </c>
      <c r="D17" s="60">
        <v>0.11839999999999999</v>
      </c>
      <c r="E17" s="60">
        <v>0.12831000000000001</v>
      </c>
      <c r="F17" s="60">
        <v>9.1170000000000001E-2</v>
      </c>
      <c r="G17" s="60">
        <v>9.1999999999999998E-3</v>
      </c>
      <c r="H17" s="60">
        <v>1.5740000000000001E-2</v>
      </c>
      <c r="I17" s="60">
        <v>2.2300000000000002E-3</v>
      </c>
      <c r="J17" s="60">
        <v>9.0899999999999991E-3</v>
      </c>
      <c r="K17" s="63">
        <v>1.3439999999999999E-2</v>
      </c>
      <c r="L17" s="68">
        <f t="shared" si="1"/>
        <v>336705132.16034901</v>
      </c>
      <c r="M17" s="66">
        <f t="shared" si="0"/>
        <v>65095665.797631241</v>
      </c>
      <c r="N17" s="66">
        <f t="shared" si="0"/>
        <v>70544129.041335016</v>
      </c>
      <c r="O17" s="66">
        <f t="shared" si="0"/>
        <v>50124762.25312534</v>
      </c>
      <c r="P17" s="66">
        <f t="shared" si="0"/>
        <v>5058109.1667078333</v>
      </c>
      <c r="Q17" s="66">
        <f t="shared" si="0"/>
        <v>8653765.0308675319</v>
      </c>
      <c r="R17" s="66">
        <f t="shared" si="0"/>
        <v>1226041.6784520075</v>
      </c>
      <c r="S17" s="66">
        <f t="shared" si="0"/>
        <v>4997631.7744971951</v>
      </c>
      <c r="T17" s="69">
        <f t="shared" si="0"/>
        <v>7389237.7391905729</v>
      </c>
    </row>
    <row r="18" spans="1:20" x14ac:dyDescent="0.25">
      <c r="A18" s="7" t="s">
        <v>22</v>
      </c>
      <c r="B18" s="8">
        <v>535910752.88134372</v>
      </c>
      <c r="C18" s="60">
        <v>0.51762999999999992</v>
      </c>
      <c r="D18" s="60">
        <v>0.24693999999999999</v>
      </c>
      <c r="E18" s="60">
        <v>5.1310000000000001E-2</v>
      </c>
      <c r="F18" s="60">
        <v>1.8190000000000005E-2</v>
      </c>
      <c r="G18" s="60">
        <v>4.888E-2</v>
      </c>
      <c r="H18" s="60">
        <v>7.4660000000000004E-2</v>
      </c>
      <c r="I18" s="60">
        <v>3.9399999999999999E-3</v>
      </c>
      <c r="J18" s="60">
        <v>7.5499999999999994E-3</v>
      </c>
      <c r="K18" s="63">
        <v>3.09E-2</v>
      </c>
      <c r="L18" s="68">
        <f t="shared" si="1"/>
        <v>277403483.0139699</v>
      </c>
      <c r="M18" s="66">
        <f t="shared" si="0"/>
        <v>132337801.31651902</v>
      </c>
      <c r="N18" s="66">
        <f t="shared" si="0"/>
        <v>27497580.730341747</v>
      </c>
      <c r="O18" s="66">
        <f t="shared" si="0"/>
        <v>9748216.5949116442</v>
      </c>
      <c r="P18" s="66">
        <f t="shared" si="0"/>
        <v>26195317.600840081</v>
      </c>
      <c r="Q18" s="66">
        <f t="shared" si="0"/>
        <v>40011096.810121126</v>
      </c>
      <c r="R18" s="66">
        <f t="shared" si="0"/>
        <v>2111488.3663524943</v>
      </c>
      <c r="S18" s="66">
        <f t="shared" si="0"/>
        <v>4046126.1842541448</v>
      </c>
      <c r="T18" s="69">
        <f t="shared" si="0"/>
        <v>16559642.264033521</v>
      </c>
    </row>
    <row r="19" spans="1:20" x14ac:dyDescent="0.25">
      <c r="A19" s="7" t="s">
        <v>23</v>
      </c>
      <c r="B19" s="8">
        <v>513995204.84291691</v>
      </c>
      <c r="C19" s="60">
        <v>0.55122000000000004</v>
      </c>
      <c r="D19" s="60">
        <v>4.4060000000000002E-2</v>
      </c>
      <c r="E19" s="60">
        <v>9.1130000000000003E-2</v>
      </c>
      <c r="F19" s="60">
        <v>3.0929999999999999E-2</v>
      </c>
      <c r="G19" s="60">
        <v>8.2500000000000004E-3</v>
      </c>
      <c r="H19" s="60">
        <v>0.2089</v>
      </c>
      <c r="I19" s="60">
        <v>2.5100000000000001E-3</v>
      </c>
      <c r="J19" s="60">
        <v>4.4910000000000005E-2</v>
      </c>
      <c r="K19" s="63">
        <v>1.8089999999999998E-2</v>
      </c>
      <c r="L19" s="68">
        <f t="shared" si="1"/>
        <v>283324436.81351268</v>
      </c>
      <c r="M19" s="66">
        <f t="shared" si="0"/>
        <v>22646628.725378919</v>
      </c>
      <c r="N19" s="66">
        <f t="shared" si="0"/>
        <v>46840383.01733502</v>
      </c>
      <c r="O19" s="66">
        <f t="shared" si="0"/>
        <v>15897871.68579142</v>
      </c>
      <c r="P19" s="66">
        <f t="shared" si="0"/>
        <v>4240460.4399540648</v>
      </c>
      <c r="Q19" s="66">
        <f t="shared" si="0"/>
        <v>107373598.29168534</v>
      </c>
      <c r="R19" s="66">
        <f t="shared" si="0"/>
        <v>1290127.9641557215</v>
      </c>
      <c r="S19" s="66">
        <f t="shared" si="0"/>
        <v>23083524.6494954</v>
      </c>
      <c r="T19" s="69">
        <f t="shared" si="0"/>
        <v>9298173.2556083668</v>
      </c>
    </row>
    <row r="20" spans="1:20" x14ac:dyDescent="0.25">
      <c r="A20" s="7" t="s">
        <v>24</v>
      </c>
      <c r="B20" s="8">
        <v>476167091.8559525</v>
      </c>
      <c r="C20" s="60">
        <v>0.57597999999999994</v>
      </c>
      <c r="D20" s="60">
        <v>8.8950000000000001E-2</v>
      </c>
      <c r="E20" s="60">
        <v>0.13397000000000001</v>
      </c>
      <c r="F20" s="60">
        <v>0.1089</v>
      </c>
      <c r="G20" s="60">
        <v>2.5399999999999999E-2</v>
      </c>
      <c r="H20" s="60">
        <v>1.576E-2</v>
      </c>
      <c r="I20" s="60">
        <v>3.2900000000000004E-3</v>
      </c>
      <c r="J20" s="60">
        <v>2.802E-2</v>
      </c>
      <c r="K20" s="63">
        <v>1.9730000000000001E-2</v>
      </c>
      <c r="L20" s="68">
        <f t="shared" si="1"/>
        <v>274262721.56719148</v>
      </c>
      <c r="M20" s="66">
        <f t="shared" ref="M20:M27" si="2">$B20*D20</f>
        <v>42355062.820586972</v>
      </c>
      <c r="N20" s="66">
        <f t="shared" ref="N20:N27" si="3">$B20*E20</f>
        <v>63792105.295941956</v>
      </c>
      <c r="O20" s="66">
        <f t="shared" ref="O20:O27" si="4">$B20*F20</f>
        <v>51854596.30311323</v>
      </c>
      <c r="P20" s="66">
        <f t="shared" ref="P20:P27" si="5">$B20*G20</f>
        <v>12094644.133141194</v>
      </c>
      <c r="Q20" s="66">
        <f t="shared" ref="Q20:Q27" si="6">$B20*H20</f>
        <v>7504393.3676498113</v>
      </c>
      <c r="R20" s="66">
        <f t="shared" ref="R20:R27" si="7">$B20*I20</f>
        <v>1566589.7322060838</v>
      </c>
      <c r="S20" s="66">
        <f t="shared" ref="S20:S27" si="8">$B20*J20</f>
        <v>13342201.91380379</v>
      </c>
      <c r="T20" s="69">
        <f t="shared" ref="T20:T27" si="9">$B20*K20</f>
        <v>9394776.7223179433</v>
      </c>
    </row>
    <row r="21" spans="1:20" x14ac:dyDescent="0.25">
      <c r="A21" s="7" t="s">
        <v>25</v>
      </c>
      <c r="B21" s="8">
        <v>378980531.70219731</v>
      </c>
      <c r="C21" s="60">
        <v>0.66252</v>
      </c>
      <c r="D21" s="60">
        <v>0.17895</v>
      </c>
      <c r="E21" s="60">
        <v>6.047000000000001E-2</v>
      </c>
      <c r="F21" s="60">
        <v>5.6060000000000006E-2</v>
      </c>
      <c r="G21" s="60">
        <v>6.8400000000000023E-3</v>
      </c>
      <c r="H21" s="60">
        <v>1.1780000000000001E-2</v>
      </c>
      <c r="I21" s="60">
        <v>2.2400000000000002E-3</v>
      </c>
      <c r="J21" s="60">
        <v>3.7299999999999989E-3</v>
      </c>
      <c r="K21" s="63">
        <v>1.7409999999999998E-2</v>
      </c>
      <c r="L21" s="68">
        <f t="shared" si="1"/>
        <v>251082181.86333975</v>
      </c>
      <c r="M21" s="66">
        <f t="shared" si="2"/>
        <v>67818566.148108214</v>
      </c>
      <c r="N21" s="66">
        <f t="shared" si="3"/>
        <v>22916952.752031874</v>
      </c>
      <c r="O21" s="66">
        <f t="shared" si="4"/>
        <v>21245648.607225183</v>
      </c>
      <c r="P21" s="66">
        <f t="shared" si="5"/>
        <v>2592226.8368430305</v>
      </c>
      <c r="Q21" s="66">
        <f t="shared" si="6"/>
        <v>4464390.6634518849</v>
      </c>
      <c r="R21" s="66">
        <f t="shared" si="7"/>
        <v>848916.39101292205</v>
      </c>
      <c r="S21" s="66">
        <f t="shared" si="8"/>
        <v>1413597.3832491955</v>
      </c>
      <c r="T21" s="69">
        <f t="shared" si="9"/>
        <v>6598051.0569352545</v>
      </c>
    </row>
    <row r="22" spans="1:20" x14ac:dyDescent="0.25">
      <c r="A22" s="7" t="s">
        <v>26</v>
      </c>
      <c r="B22" s="8">
        <v>376361154.51349062</v>
      </c>
      <c r="C22" s="60">
        <v>0.57828999999999997</v>
      </c>
      <c r="D22" s="60">
        <v>9.2599999999999988E-2</v>
      </c>
      <c r="E22" s="60">
        <v>0.19303000000000001</v>
      </c>
      <c r="F22" s="60">
        <v>8.5580000000000003E-2</v>
      </c>
      <c r="G22" s="60">
        <v>8.2300000000000012E-3</v>
      </c>
      <c r="H22" s="60">
        <v>1.8319999999999999E-2</v>
      </c>
      <c r="I22" s="60">
        <v>3.5900000000000003E-3</v>
      </c>
      <c r="J22" s="60">
        <v>4.5899999999999995E-3</v>
      </c>
      <c r="K22" s="63">
        <v>1.5769999999999999E-2</v>
      </c>
      <c r="L22" s="68">
        <f t="shared" si="1"/>
        <v>217645892.04360649</v>
      </c>
      <c r="M22" s="66">
        <f t="shared" si="2"/>
        <v>34851042.907949224</v>
      </c>
      <c r="N22" s="66">
        <f t="shared" si="3"/>
        <v>72648993.655739099</v>
      </c>
      <c r="O22" s="66">
        <f t="shared" si="4"/>
        <v>32208987.603264529</v>
      </c>
      <c r="P22" s="66">
        <f t="shared" si="5"/>
        <v>3097452.3016460282</v>
      </c>
      <c r="Q22" s="66">
        <f t="shared" si="6"/>
        <v>6894936.350687148</v>
      </c>
      <c r="R22" s="66">
        <f t="shared" si="7"/>
        <v>1351136.5447034314</v>
      </c>
      <c r="S22" s="66">
        <f t="shared" si="8"/>
        <v>1727497.6992169218</v>
      </c>
      <c r="T22" s="69">
        <f t="shared" si="9"/>
        <v>5935215.4066777471</v>
      </c>
    </row>
    <row r="23" spans="1:20" x14ac:dyDescent="0.25">
      <c r="A23" s="7" t="s">
        <v>27</v>
      </c>
      <c r="B23" s="8">
        <v>375430323.17119747</v>
      </c>
      <c r="C23" s="60">
        <v>0.50820999999999994</v>
      </c>
      <c r="D23" s="60">
        <v>0.27789000000000003</v>
      </c>
      <c r="E23" s="60">
        <v>7.281E-2</v>
      </c>
      <c r="F23" s="60">
        <v>7.6990000000000003E-2</v>
      </c>
      <c r="G23" s="60">
        <v>1.3610000000000001E-2</v>
      </c>
      <c r="H23" s="60">
        <v>1.7989999999999999E-2</v>
      </c>
      <c r="I23" s="60">
        <v>5.0600000000000003E-3</v>
      </c>
      <c r="J23" s="60">
        <v>6.8700000000000002E-3</v>
      </c>
      <c r="K23" s="63">
        <v>2.0569999999999998E-2</v>
      </c>
      <c r="L23" s="68">
        <f t="shared" si="1"/>
        <v>190797444.53883424</v>
      </c>
      <c r="M23" s="66">
        <f t="shared" si="2"/>
        <v>104328332.50604407</v>
      </c>
      <c r="N23" s="66">
        <f t="shared" si="3"/>
        <v>27335081.830094889</v>
      </c>
      <c r="O23" s="66">
        <f t="shared" si="4"/>
        <v>28904380.580950495</v>
      </c>
      <c r="P23" s="66">
        <f t="shared" si="5"/>
        <v>5109606.6983599979</v>
      </c>
      <c r="Q23" s="66">
        <f t="shared" si="6"/>
        <v>6753991.5138498424</v>
      </c>
      <c r="R23" s="66">
        <f t="shared" si="7"/>
        <v>1899677.4352462592</v>
      </c>
      <c r="S23" s="66">
        <f t="shared" si="8"/>
        <v>2579206.3201861265</v>
      </c>
      <c r="T23" s="69">
        <f t="shared" si="9"/>
        <v>7722601.7476315312</v>
      </c>
    </row>
    <row r="24" spans="1:20" x14ac:dyDescent="0.25">
      <c r="A24" s="7" t="s">
        <v>28</v>
      </c>
      <c r="B24" s="8">
        <v>354875526.71519929</v>
      </c>
      <c r="C24" s="60">
        <v>0.62695000000000001</v>
      </c>
      <c r="D24" s="60">
        <v>7.1219999999999992E-2</v>
      </c>
      <c r="E24" s="60">
        <v>5.0980000000000011E-2</v>
      </c>
      <c r="F24" s="60">
        <v>1.5130000000000005E-2</v>
      </c>
      <c r="G24" s="60">
        <v>0.19555</v>
      </c>
      <c r="H24" s="60">
        <v>1.6760000000000001E-2</v>
      </c>
      <c r="I24" s="60">
        <v>2.2899999999999999E-3</v>
      </c>
      <c r="J24" s="60">
        <v>2.2599999999999999E-3</v>
      </c>
      <c r="K24" s="63">
        <v>1.8859999999999998E-2</v>
      </c>
      <c r="L24" s="68">
        <f t="shared" si="1"/>
        <v>222489211.47409421</v>
      </c>
      <c r="M24" s="66">
        <f t="shared" si="2"/>
        <v>25274235.012656491</v>
      </c>
      <c r="N24" s="66">
        <f t="shared" si="3"/>
        <v>18091554.351940863</v>
      </c>
      <c r="O24" s="66">
        <f t="shared" si="4"/>
        <v>5369266.7192009669</v>
      </c>
      <c r="P24" s="66">
        <f t="shared" si="5"/>
        <v>69395909.24915722</v>
      </c>
      <c r="Q24" s="66">
        <f t="shared" si="6"/>
        <v>5947713.8277467405</v>
      </c>
      <c r="R24" s="66">
        <f t="shared" si="7"/>
        <v>812664.95617780637</v>
      </c>
      <c r="S24" s="66">
        <f t="shared" si="8"/>
        <v>802018.69037635031</v>
      </c>
      <c r="T24" s="69">
        <f t="shared" si="9"/>
        <v>6692952.4338486576</v>
      </c>
    </row>
    <row r="25" spans="1:20" x14ac:dyDescent="0.25">
      <c r="A25" s="7" t="s">
        <v>29</v>
      </c>
      <c r="B25" s="8">
        <v>322954942.65214384</v>
      </c>
      <c r="C25" s="60">
        <v>0.58140999999999998</v>
      </c>
      <c r="D25" s="60">
        <v>0.23785000000000001</v>
      </c>
      <c r="E25" s="60">
        <v>7.8839999999999993E-2</v>
      </c>
      <c r="F25" s="60">
        <v>2.6790000000000008E-2</v>
      </c>
      <c r="G25" s="60">
        <v>3.5560000000000001E-2</v>
      </c>
      <c r="H25" s="60">
        <v>1.423E-2</v>
      </c>
      <c r="I25" s="60">
        <v>2E-3</v>
      </c>
      <c r="J25" s="60">
        <v>5.9499999999999996E-3</v>
      </c>
      <c r="K25" s="63">
        <v>1.737E-2</v>
      </c>
      <c r="L25" s="68">
        <f t="shared" si="1"/>
        <v>187769233.20738295</v>
      </c>
      <c r="M25" s="66">
        <f t="shared" si="2"/>
        <v>76814833.109812409</v>
      </c>
      <c r="N25" s="66">
        <f t="shared" si="3"/>
        <v>25461767.678695019</v>
      </c>
      <c r="O25" s="66">
        <f t="shared" si="4"/>
        <v>8651962.9136509355</v>
      </c>
      <c r="P25" s="66">
        <f t="shared" si="5"/>
        <v>11484277.760710236</v>
      </c>
      <c r="Q25" s="66">
        <f t="shared" si="6"/>
        <v>4595648.8339400068</v>
      </c>
      <c r="R25" s="66">
        <f t="shared" si="7"/>
        <v>645909.88530428766</v>
      </c>
      <c r="S25" s="66">
        <f t="shared" si="8"/>
        <v>1921581.9087802556</v>
      </c>
      <c r="T25" s="69">
        <f t="shared" si="9"/>
        <v>5609727.3538677385</v>
      </c>
    </row>
    <row r="26" spans="1:20" x14ac:dyDescent="0.25">
      <c r="A26" s="7" t="s">
        <v>30</v>
      </c>
      <c r="B26" s="8">
        <v>316182687.59169757</v>
      </c>
      <c r="C26" s="60">
        <v>0.55616999999999994</v>
      </c>
      <c r="D26" s="60">
        <v>6.1060000000000003E-2</v>
      </c>
      <c r="E26" s="60">
        <v>6.7390000000000005E-2</v>
      </c>
      <c r="F26" s="60">
        <v>6.0170000000000001E-2</v>
      </c>
      <c r="G26" s="60">
        <v>1.0059999999999999E-2</v>
      </c>
      <c r="H26" s="60">
        <v>0.21815999999999999</v>
      </c>
      <c r="I26" s="60">
        <v>3.9399999999999999E-3</v>
      </c>
      <c r="J26" s="60">
        <v>1.1050000000000001E-2</v>
      </c>
      <c r="K26" s="63">
        <v>1.2E-2</v>
      </c>
      <c r="L26" s="68">
        <f t="shared" si="1"/>
        <v>175851325.35787442</v>
      </c>
      <c r="M26" s="66">
        <f t="shared" si="2"/>
        <v>19306114.904349055</v>
      </c>
      <c r="N26" s="66">
        <f t="shared" si="3"/>
        <v>21307551.316804502</v>
      </c>
      <c r="O26" s="66">
        <f t="shared" si="4"/>
        <v>19024712.312392443</v>
      </c>
      <c r="P26" s="66">
        <f t="shared" si="5"/>
        <v>3180797.8371724775</v>
      </c>
      <c r="Q26" s="66">
        <f t="shared" si="6"/>
        <v>68978415.125004739</v>
      </c>
      <c r="R26" s="66">
        <f t="shared" si="7"/>
        <v>1245759.7891112885</v>
      </c>
      <c r="S26" s="66">
        <f t="shared" si="8"/>
        <v>3493818.6978882584</v>
      </c>
      <c r="T26" s="69">
        <f t="shared" si="9"/>
        <v>3794192.2511003711</v>
      </c>
    </row>
    <row r="27" spans="1:20" ht="15.75" thickBot="1" x14ac:dyDescent="0.3">
      <c r="A27" s="22" t="s">
        <v>31</v>
      </c>
      <c r="B27" s="23">
        <v>170392375.59602052</v>
      </c>
      <c r="C27" s="64">
        <v>0.62158999999999998</v>
      </c>
      <c r="D27" s="64">
        <v>0.13852999999999999</v>
      </c>
      <c r="E27" s="64">
        <v>9.5890000000000003E-2</v>
      </c>
      <c r="F27" s="64">
        <v>6.1670000000000003E-2</v>
      </c>
      <c r="G27" s="64">
        <v>2.5610000000000001E-2</v>
      </c>
      <c r="H27" s="64">
        <v>2.0539999999999999E-2</v>
      </c>
      <c r="I27" s="64">
        <v>7.7299999999999999E-3</v>
      </c>
      <c r="J27" s="64">
        <v>2.4799999999999996E-3</v>
      </c>
      <c r="K27" s="65">
        <v>2.596E-2</v>
      </c>
      <c r="L27" s="70">
        <f t="shared" si="1"/>
        <v>105914196.74673039</v>
      </c>
      <c r="M27" s="71">
        <f t="shared" si="2"/>
        <v>23604455.791316722</v>
      </c>
      <c r="N27" s="71">
        <f t="shared" si="3"/>
        <v>16338924.895902408</v>
      </c>
      <c r="O27" s="71">
        <f t="shared" si="4"/>
        <v>10508097.803006586</v>
      </c>
      <c r="P27" s="71">
        <f t="shared" si="5"/>
        <v>4363748.7390140854</v>
      </c>
      <c r="Q27" s="71">
        <f t="shared" si="6"/>
        <v>3499859.3947422612</v>
      </c>
      <c r="R27" s="71">
        <f t="shared" si="7"/>
        <v>1317133.0633572387</v>
      </c>
      <c r="S27" s="71">
        <f t="shared" si="8"/>
        <v>422573.09147813084</v>
      </c>
      <c r="T27" s="72">
        <f t="shared" si="9"/>
        <v>4423386.0704726931</v>
      </c>
    </row>
    <row r="28" spans="1:20" ht="15.75" thickBot="1" x14ac:dyDescent="0.3">
      <c r="B28" s="48"/>
      <c r="C28" s="61"/>
      <c r="D28" s="61"/>
      <c r="E28" s="61"/>
      <c r="F28" s="61"/>
      <c r="G28" s="61"/>
      <c r="H28" s="61"/>
      <c r="I28" s="61"/>
      <c r="J28" s="49"/>
      <c r="K28" s="49"/>
      <c r="L28" s="67" t="s">
        <v>51</v>
      </c>
      <c r="M28" s="36" t="s">
        <v>52</v>
      </c>
      <c r="N28" s="36" t="s">
        <v>53</v>
      </c>
      <c r="O28" s="36" t="s">
        <v>54</v>
      </c>
      <c r="P28" s="36" t="s">
        <v>55</v>
      </c>
      <c r="Q28" s="36" t="s">
        <v>56</v>
      </c>
      <c r="R28" s="36" t="s">
        <v>57</v>
      </c>
      <c r="S28" s="36" t="s">
        <v>58</v>
      </c>
      <c r="T28" s="37" t="s">
        <v>48</v>
      </c>
    </row>
    <row r="29" spans="1:20" ht="15.75" thickBot="1" x14ac:dyDescent="0.3">
      <c r="B29" s="48"/>
      <c r="J29" s="135" t="s">
        <v>49</v>
      </c>
      <c r="K29" s="136"/>
      <c r="L29" s="51">
        <f>SUM(L4:L27)</f>
        <v>10901025503.93718</v>
      </c>
      <c r="M29" s="51">
        <f t="shared" ref="M29:T29" si="10">SUM(M4:M27)</f>
        <v>2926959945.0364847</v>
      </c>
      <c r="N29" s="51">
        <f t="shared" si="10"/>
        <v>1223136463.1673632</v>
      </c>
      <c r="O29" s="51">
        <f t="shared" si="10"/>
        <v>1072110232.8392848</v>
      </c>
      <c r="P29" s="51">
        <f t="shared" si="10"/>
        <v>344296975.8061254</v>
      </c>
      <c r="Q29" s="51">
        <f t="shared" si="10"/>
        <v>482273042.67976546</v>
      </c>
      <c r="R29" s="51">
        <f t="shared" si="10"/>
        <v>71938478.453622907</v>
      </c>
      <c r="S29" s="51">
        <f t="shared" si="10"/>
        <v>140279978.65791443</v>
      </c>
      <c r="T29" s="52">
        <f t="shared" si="10"/>
        <v>349292162.42225891</v>
      </c>
    </row>
    <row r="30" spans="1:20" ht="15.75" thickBot="1" x14ac:dyDescent="0.3">
      <c r="B30" s="48"/>
      <c r="C30" s="62"/>
      <c r="D30" s="62"/>
      <c r="E30" s="62"/>
      <c r="F30" s="62"/>
      <c r="G30" s="62"/>
      <c r="H30" s="62"/>
      <c r="I30" s="62"/>
      <c r="J30" s="135" t="s">
        <v>50</v>
      </c>
      <c r="K30" s="136"/>
      <c r="L30" s="58">
        <f>L29/17511312783</f>
        <v>0.62251332261736003</v>
      </c>
      <c r="M30" s="58">
        <f t="shared" ref="M30:T30" si="11">M29/17511312783</f>
        <v>0.16714680283010994</v>
      </c>
      <c r="N30" s="58">
        <f t="shared" si="11"/>
        <v>6.9848359076469996E-2</v>
      </c>
      <c r="O30" s="58">
        <f t="shared" si="11"/>
        <v>6.1223864031490001E-2</v>
      </c>
      <c r="P30" s="58">
        <f t="shared" si="11"/>
        <v>1.9661402892670002E-2</v>
      </c>
      <c r="Q30" s="58">
        <f t="shared" si="11"/>
        <v>2.7540656069370003E-2</v>
      </c>
      <c r="R30" s="58">
        <f t="shared" si="11"/>
        <v>4.1081145283099994E-3</v>
      </c>
      <c r="S30" s="58">
        <f t="shared" si="11"/>
        <v>8.010820227829998E-3</v>
      </c>
      <c r="T30" s="59">
        <f t="shared" si="11"/>
        <v>1.994665772639E-2</v>
      </c>
    </row>
  </sheetData>
  <mergeCells count="6">
    <mergeCell ref="J30:K30"/>
    <mergeCell ref="A2:B2"/>
    <mergeCell ref="C2:K2"/>
    <mergeCell ref="A1:I1"/>
    <mergeCell ref="L2:T2"/>
    <mergeCell ref="J29:K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E244-A780-442C-BAB5-72081C72E317}">
  <dimension ref="A1:K27"/>
  <sheetViews>
    <sheetView workbookViewId="0">
      <selection activeCell="L41" sqref="L41"/>
    </sheetView>
  </sheetViews>
  <sheetFormatPr defaultRowHeight="15" x14ac:dyDescent="0.25"/>
  <cols>
    <col min="1" max="1" width="19.28515625" bestFit="1" customWidth="1"/>
    <col min="2" max="2" width="15.28515625" bestFit="1" customWidth="1"/>
    <col min="3" max="8" width="23.7109375" customWidth="1"/>
  </cols>
  <sheetData>
    <row r="1" spans="1:11" ht="15.75" thickBot="1" x14ac:dyDescent="0.3">
      <c r="A1" s="133" t="s">
        <v>61</v>
      </c>
      <c r="B1" s="133"/>
      <c r="C1" s="134"/>
      <c r="D1" s="134"/>
      <c r="E1" s="134"/>
      <c r="F1" s="133"/>
      <c r="G1" s="133"/>
      <c r="H1" s="133"/>
    </row>
    <row r="2" spans="1:11" ht="15.75" thickBot="1" x14ac:dyDescent="0.3">
      <c r="A2" s="1" t="s">
        <v>33</v>
      </c>
      <c r="B2" s="2" t="s">
        <v>1</v>
      </c>
      <c r="C2" s="67" t="s">
        <v>60</v>
      </c>
      <c r="D2" s="36" t="s">
        <v>62</v>
      </c>
      <c r="E2" s="88" t="s">
        <v>63</v>
      </c>
      <c r="F2" s="53" t="s">
        <v>60</v>
      </c>
      <c r="G2" s="54" t="s">
        <v>62</v>
      </c>
      <c r="H2" s="5" t="s">
        <v>63</v>
      </c>
      <c r="K2" s="80"/>
    </row>
    <row r="3" spans="1:11" x14ac:dyDescent="0.25">
      <c r="A3" s="7" t="s">
        <v>8</v>
      </c>
      <c r="B3" s="8">
        <v>1892304995.350131</v>
      </c>
      <c r="C3" s="85">
        <v>0.19592100000000001</v>
      </c>
      <c r="D3" s="86">
        <v>6.2292E-2</v>
      </c>
      <c r="E3" s="87">
        <f>100%-C3-D3</f>
        <v>0.74178699999999997</v>
      </c>
      <c r="F3" s="73">
        <f t="shared" ref="F3:H26" si="0">$B3*C3</f>
        <v>370742286.99399304</v>
      </c>
      <c r="G3" s="13">
        <f t="shared" si="0"/>
        <v>117875462.77035037</v>
      </c>
      <c r="H3" s="14">
        <f t="shared" si="0"/>
        <v>1403687245.5857875</v>
      </c>
      <c r="K3" s="80"/>
    </row>
    <row r="4" spans="1:11" x14ac:dyDescent="0.25">
      <c r="A4" s="7" t="s">
        <v>9</v>
      </c>
      <c r="B4" s="8">
        <v>1883434744.9277787</v>
      </c>
      <c r="C4" s="76">
        <v>0.27115</v>
      </c>
      <c r="D4" s="42">
        <v>6.7637000000000003E-2</v>
      </c>
      <c r="E4" s="81">
        <f t="shared" ref="E4:E26" si="1">100%-C4-D4</f>
        <v>0.66121300000000005</v>
      </c>
      <c r="F4" s="74">
        <f t="shared" si="0"/>
        <v>510693331.0871672</v>
      </c>
      <c r="G4" s="20">
        <f t="shared" si="0"/>
        <v>127389875.84268017</v>
      </c>
      <c r="H4" s="21">
        <f t="shared" si="0"/>
        <v>1245351537.9979315</v>
      </c>
      <c r="K4" s="80"/>
    </row>
    <row r="5" spans="1:11" x14ac:dyDescent="0.25">
      <c r="A5" s="7" t="s">
        <v>10</v>
      </c>
      <c r="B5" s="8">
        <v>1439412837.2326365</v>
      </c>
      <c r="C5" s="76">
        <v>0.22228100000000001</v>
      </c>
      <c r="D5" s="42">
        <v>5.4482000000000003E-2</v>
      </c>
      <c r="E5" s="81">
        <f t="shared" si="1"/>
        <v>0.72323700000000002</v>
      </c>
      <c r="F5" s="74">
        <f t="shared" si="0"/>
        <v>319954124.8729077</v>
      </c>
      <c r="G5" s="20">
        <f t="shared" si="0"/>
        <v>78422090.198108509</v>
      </c>
      <c r="H5" s="21">
        <f t="shared" si="0"/>
        <v>1041036622.1616203</v>
      </c>
      <c r="K5" s="80"/>
    </row>
    <row r="6" spans="1:11" x14ac:dyDescent="0.25">
      <c r="A6" s="7" t="s">
        <v>11</v>
      </c>
      <c r="B6" s="8">
        <v>1355212018.720181</v>
      </c>
      <c r="C6" s="76">
        <v>0.20000899999999999</v>
      </c>
      <c r="D6" s="42">
        <v>4.9634999999999999E-2</v>
      </c>
      <c r="E6" s="81">
        <f t="shared" si="1"/>
        <v>0.75035600000000002</v>
      </c>
      <c r="F6" s="74">
        <f t="shared" si="0"/>
        <v>271054600.65220469</v>
      </c>
      <c r="G6" s="20">
        <f t="shared" si="0"/>
        <v>67265948.549176186</v>
      </c>
      <c r="H6" s="21">
        <f t="shared" si="0"/>
        <v>1016891469.5188001</v>
      </c>
      <c r="K6" s="80"/>
    </row>
    <row r="7" spans="1:11" x14ac:dyDescent="0.25">
      <c r="A7" s="7" t="s">
        <v>12</v>
      </c>
      <c r="B7" s="8">
        <v>1000395154.9028051</v>
      </c>
      <c r="C7" s="76">
        <v>0.26878200000000002</v>
      </c>
      <c r="D7" s="42">
        <v>6.6896999999999998E-2</v>
      </c>
      <c r="E7" s="81">
        <f t="shared" si="1"/>
        <v>0.66432099999999994</v>
      </c>
      <c r="F7" s="74">
        <f t="shared" si="0"/>
        <v>268888210.52508581</v>
      </c>
      <c r="G7" s="20">
        <f t="shared" si="0"/>
        <v>66923434.677532949</v>
      </c>
      <c r="H7" s="21">
        <f t="shared" si="0"/>
        <v>664583509.70018637</v>
      </c>
      <c r="K7" s="80"/>
    </row>
    <row r="8" spans="1:11" x14ac:dyDescent="0.25">
      <c r="A8" s="7" t="s">
        <v>13</v>
      </c>
      <c r="B8" s="8">
        <v>839119956.75068951</v>
      </c>
      <c r="C8" s="76">
        <v>0.19048899999999999</v>
      </c>
      <c r="D8" s="42">
        <v>5.3721999999999999E-2</v>
      </c>
      <c r="E8" s="81">
        <f t="shared" si="1"/>
        <v>0.75578899999999993</v>
      </c>
      <c r="F8" s="74">
        <f t="shared" si="0"/>
        <v>159843121.4414821</v>
      </c>
      <c r="G8" s="20">
        <f t="shared" si="0"/>
        <v>45079202.316560544</v>
      </c>
      <c r="H8" s="21">
        <f t="shared" si="0"/>
        <v>634197632.99264681</v>
      </c>
      <c r="K8" s="80"/>
    </row>
    <row r="9" spans="1:11" x14ac:dyDescent="0.25">
      <c r="A9" s="7" t="s">
        <v>14</v>
      </c>
      <c r="B9" s="8">
        <v>824198111.83416283</v>
      </c>
      <c r="C9" s="76">
        <v>0.20436799999999999</v>
      </c>
      <c r="D9" s="42">
        <v>3.1258000000000001E-2</v>
      </c>
      <c r="E9" s="81">
        <f t="shared" si="1"/>
        <v>0.764374</v>
      </c>
      <c r="F9" s="74">
        <f t="shared" si="0"/>
        <v>168439719.71932417</v>
      </c>
      <c r="G9" s="20">
        <f t="shared" si="0"/>
        <v>25762784.579712264</v>
      </c>
      <c r="H9" s="21">
        <f t="shared" si="0"/>
        <v>629995607.53512633</v>
      </c>
      <c r="K9" s="80"/>
    </row>
    <row r="10" spans="1:11" x14ac:dyDescent="0.25">
      <c r="A10" s="7" t="s">
        <v>15</v>
      </c>
      <c r="B10" s="8">
        <v>716872343.97723556</v>
      </c>
      <c r="C10" s="76">
        <v>0.20935899999999999</v>
      </c>
      <c r="D10" s="42">
        <v>6.7904999999999993E-2</v>
      </c>
      <c r="E10" s="81">
        <f t="shared" si="1"/>
        <v>0.72273600000000005</v>
      </c>
      <c r="F10" s="74">
        <f t="shared" si="0"/>
        <v>150083677.06273004</v>
      </c>
      <c r="G10" s="20">
        <f t="shared" si="0"/>
        <v>48679216.517774172</v>
      </c>
      <c r="H10" s="21">
        <f t="shared" si="0"/>
        <v>518109450.39673138</v>
      </c>
      <c r="K10" s="80"/>
    </row>
    <row r="11" spans="1:11" x14ac:dyDescent="0.25">
      <c r="A11" s="7" t="s">
        <v>16</v>
      </c>
      <c r="B11" s="8">
        <v>707717727.34660053</v>
      </c>
      <c r="C11" s="76">
        <v>0.22861699999999999</v>
      </c>
      <c r="D11" s="42">
        <v>3.3751000000000003E-2</v>
      </c>
      <c r="E11" s="81">
        <f t="shared" si="1"/>
        <v>0.73763200000000007</v>
      </c>
      <c r="F11" s="74">
        <f t="shared" si="0"/>
        <v>161796303.67279777</v>
      </c>
      <c r="G11" s="20">
        <f t="shared" si="0"/>
        <v>23886181.015675116</v>
      </c>
      <c r="H11" s="21">
        <f t="shared" si="0"/>
        <v>522035242.65812767</v>
      </c>
      <c r="K11" s="80"/>
    </row>
    <row r="12" spans="1:11" x14ac:dyDescent="0.25">
      <c r="A12" s="7" t="s">
        <v>17</v>
      </c>
      <c r="B12" s="8">
        <v>696288776.43433487</v>
      </c>
      <c r="C12" s="76">
        <v>0.238261</v>
      </c>
      <c r="D12" s="42">
        <v>2.8875999999999999E-2</v>
      </c>
      <c r="E12" s="81">
        <f t="shared" si="1"/>
        <v>0.73286299999999993</v>
      </c>
      <c r="F12" s="74">
        <f t="shared" si="0"/>
        <v>165898460.16202107</v>
      </c>
      <c r="G12" s="20">
        <f t="shared" si="0"/>
        <v>20106034.708317854</v>
      </c>
      <c r="H12" s="21">
        <f t="shared" si="0"/>
        <v>510284281.5639959</v>
      </c>
      <c r="K12" s="80"/>
    </row>
    <row r="13" spans="1:11" x14ac:dyDescent="0.25">
      <c r="A13" s="7" t="s">
        <v>18</v>
      </c>
      <c r="B13" s="8">
        <v>673034313.42052007</v>
      </c>
      <c r="C13" s="76">
        <v>0.26688699999999999</v>
      </c>
      <c r="D13" s="42">
        <v>6.4848000000000003E-2</v>
      </c>
      <c r="E13" s="81">
        <f t="shared" si="1"/>
        <v>0.668265</v>
      </c>
      <c r="F13" s="74">
        <f t="shared" si="0"/>
        <v>179624108.80586234</v>
      </c>
      <c r="G13" s="20">
        <f t="shared" si="0"/>
        <v>43644929.156693891</v>
      </c>
      <c r="H13" s="21">
        <f t="shared" si="0"/>
        <v>449765275.45796382</v>
      </c>
      <c r="K13" s="80"/>
    </row>
    <row r="14" spans="1:11" x14ac:dyDescent="0.25">
      <c r="A14" s="7" t="s">
        <v>19</v>
      </c>
      <c r="B14" s="8">
        <v>558128090.88427269</v>
      </c>
      <c r="C14" s="76">
        <v>0.23120499999999999</v>
      </c>
      <c r="D14" s="42">
        <v>3.8027999999999999E-2</v>
      </c>
      <c r="E14" s="81">
        <f t="shared" si="1"/>
        <v>0.73076700000000006</v>
      </c>
      <c r="F14" s="74">
        <f t="shared" si="0"/>
        <v>129042005.25289826</v>
      </c>
      <c r="G14" s="20">
        <f t="shared" si="0"/>
        <v>21224495.040147122</v>
      </c>
      <c r="H14" s="21">
        <f t="shared" si="0"/>
        <v>407861590.59122735</v>
      </c>
      <c r="K14" s="80"/>
    </row>
    <row r="15" spans="1:11" x14ac:dyDescent="0.25">
      <c r="A15" s="7" t="s">
        <v>20</v>
      </c>
      <c r="B15" s="8">
        <v>554148645.05433595</v>
      </c>
      <c r="C15" s="76">
        <v>0.24106900000000001</v>
      </c>
      <c r="D15" s="42">
        <v>6.4893000000000006E-2</v>
      </c>
      <c r="E15" s="81">
        <f t="shared" si="1"/>
        <v>0.69403800000000004</v>
      </c>
      <c r="F15" s="74">
        <f t="shared" si="0"/>
        <v>133588059.71460372</v>
      </c>
      <c r="G15" s="20">
        <f t="shared" si="0"/>
        <v>35960368.02351103</v>
      </c>
      <c r="H15" s="21">
        <f t="shared" si="0"/>
        <v>384600217.31622124</v>
      </c>
      <c r="K15" s="80"/>
    </row>
    <row r="16" spans="1:11" x14ac:dyDescent="0.25">
      <c r="A16" s="7" t="s">
        <v>21</v>
      </c>
      <c r="B16" s="8">
        <v>549794474.64215577</v>
      </c>
      <c r="C16" s="76">
        <v>0.198797</v>
      </c>
      <c r="D16" s="42">
        <v>3.4960999999999999E-2</v>
      </c>
      <c r="E16" s="81">
        <f t="shared" si="1"/>
        <v>0.76624199999999998</v>
      </c>
      <c r="F16" s="74">
        <f t="shared" si="0"/>
        <v>109297492.17543665</v>
      </c>
      <c r="G16" s="20">
        <f t="shared" si="0"/>
        <v>19221364.627964407</v>
      </c>
      <c r="H16" s="21">
        <f t="shared" si="0"/>
        <v>421275617.83875471</v>
      </c>
      <c r="K16" s="80"/>
    </row>
    <row r="17" spans="1:11" x14ac:dyDescent="0.25">
      <c r="A17" s="7" t="s">
        <v>22</v>
      </c>
      <c r="B17" s="8">
        <v>535910752.88134372</v>
      </c>
      <c r="C17" s="76">
        <v>0.25329400000000002</v>
      </c>
      <c r="D17" s="42">
        <v>6.6667000000000004E-2</v>
      </c>
      <c r="E17" s="81">
        <f t="shared" si="1"/>
        <v>0.68003899999999995</v>
      </c>
      <c r="F17" s="74">
        <f t="shared" si="0"/>
        <v>135742978.24032709</v>
      </c>
      <c r="G17" s="20">
        <f t="shared" si="0"/>
        <v>35727562.162340544</v>
      </c>
      <c r="H17" s="21">
        <f t="shared" si="0"/>
        <v>364440212.47867608</v>
      </c>
      <c r="K17" s="80"/>
    </row>
    <row r="18" spans="1:11" x14ac:dyDescent="0.25">
      <c r="A18" s="7" t="s">
        <v>23</v>
      </c>
      <c r="B18" s="8">
        <v>513995204.84291691</v>
      </c>
      <c r="C18" s="76">
        <v>0.26888099999999998</v>
      </c>
      <c r="D18" s="42">
        <v>7.2232000000000005E-2</v>
      </c>
      <c r="E18" s="81">
        <f t="shared" si="1"/>
        <v>0.65888700000000011</v>
      </c>
      <c r="F18" s="74">
        <f t="shared" si="0"/>
        <v>138203544.67336833</v>
      </c>
      <c r="G18" s="20">
        <f t="shared" si="0"/>
        <v>37126901.636213578</v>
      </c>
      <c r="H18" s="21">
        <f t="shared" si="0"/>
        <v>338664758.53333503</v>
      </c>
      <c r="K18" s="80"/>
    </row>
    <row r="19" spans="1:11" x14ac:dyDescent="0.25">
      <c r="A19" s="7" t="s">
        <v>24</v>
      </c>
      <c r="B19" s="8">
        <v>476167091.8559525</v>
      </c>
      <c r="C19" s="76">
        <v>0.274032</v>
      </c>
      <c r="D19" s="42">
        <v>4.9526000000000001E-2</v>
      </c>
      <c r="E19" s="81">
        <f t="shared" si="1"/>
        <v>0.67644199999999999</v>
      </c>
      <c r="F19" s="74">
        <f t="shared" si="0"/>
        <v>130485020.51547037</v>
      </c>
      <c r="G19" s="20">
        <f t="shared" si="0"/>
        <v>23582651.391257904</v>
      </c>
      <c r="H19" s="21">
        <f t="shared" si="0"/>
        <v>322099419.94922423</v>
      </c>
      <c r="K19" s="80"/>
    </row>
    <row r="20" spans="1:11" x14ac:dyDescent="0.25">
      <c r="A20" s="7" t="s">
        <v>25</v>
      </c>
      <c r="B20" s="8">
        <v>378980531.70219731</v>
      </c>
      <c r="C20" s="76">
        <v>0.245505</v>
      </c>
      <c r="D20" s="42">
        <v>4.4356E-2</v>
      </c>
      <c r="E20" s="81">
        <f t="shared" si="1"/>
        <v>0.71013900000000008</v>
      </c>
      <c r="F20" s="74">
        <f t="shared" si="0"/>
        <v>93041615.435547948</v>
      </c>
      <c r="G20" s="20">
        <f t="shared" si="0"/>
        <v>16810060.464182664</v>
      </c>
      <c r="H20" s="21">
        <f t="shared" si="0"/>
        <v>269128855.80246675</v>
      </c>
      <c r="K20" s="80"/>
    </row>
    <row r="21" spans="1:11" x14ac:dyDescent="0.25">
      <c r="A21" s="7" t="s">
        <v>26</v>
      </c>
      <c r="B21" s="8">
        <v>376361154.51349062</v>
      </c>
      <c r="C21" s="76">
        <v>0.19548099999999999</v>
      </c>
      <c r="D21" s="42">
        <v>4.8232999999999998E-2</v>
      </c>
      <c r="E21" s="81">
        <f t="shared" si="1"/>
        <v>0.75628600000000001</v>
      </c>
      <c r="F21" s="74">
        <f t="shared" si="0"/>
        <v>73571454.845451653</v>
      </c>
      <c r="G21" s="20">
        <f t="shared" si="0"/>
        <v>18153027.565649193</v>
      </c>
      <c r="H21" s="21">
        <f t="shared" si="0"/>
        <v>284636672.10238975</v>
      </c>
      <c r="K21" s="80"/>
    </row>
    <row r="22" spans="1:11" x14ac:dyDescent="0.25">
      <c r="A22" s="7" t="s">
        <v>27</v>
      </c>
      <c r="B22" s="8">
        <v>375430323.17119747</v>
      </c>
      <c r="C22" s="76">
        <v>0.27996799999999999</v>
      </c>
      <c r="D22" s="42">
        <v>5.6703000000000003E-2</v>
      </c>
      <c r="E22" s="81">
        <f t="shared" si="1"/>
        <v>0.66332900000000006</v>
      </c>
      <c r="F22" s="74">
        <f t="shared" si="0"/>
        <v>105108476.71759382</v>
      </c>
      <c r="G22" s="20">
        <f t="shared" si="0"/>
        <v>21288025.61477641</v>
      </c>
      <c r="H22" s="21">
        <f t="shared" si="0"/>
        <v>249033820.83882728</v>
      </c>
      <c r="K22" s="80"/>
    </row>
    <row r="23" spans="1:11" x14ac:dyDescent="0.25">
      <c r="A23" s="7" t="s">
        <v>28</v>
      </c>
      <c r="B23" s="8">
        <v>354875526.71519929</v>
      </c>
      <c r="C23" s="76">
        <v>0.27181100000000002</v>
      </c>
      <c r="D23" s="42">
        <v>6.9122000000000003E-2</v>
      </c>
      <c r="E23" s="81">
        <f t="shared" si="1"/>
        <v>0.65906699999999996</v>
      </c>
      <c r="F23" s="74">
        <f t="shared" si="0"/>
        <v>96459071.79198505</v>
      </c>
      <c r="G23" s="20">
        <f t="shared" si="0"/>
        <v>24529706.157608006</v>
      </c>
      <c r="H23" s="21">
        <f t="shared" si="0"/>
        <v>233886748.76560622</v>
      </c>
      <c r="K23" s="80"/>
    </row>
    <row r="24" spans="1:11" x14ac:dyDescent="0.25">
      <c r="A24" s="7" t="s">
        <v>29</v>
      </c>
      <c r="B24" s="8">
        <v>322954942.65214384</v>
      </c>
      <c r="C24" s="76">
        <v>0.248528</v>
      </c>
      <c r="D24" s="42">
        <v>4.8800000000000003E-2</v>
      </c>
      <c r="E24" s="81">
        <f t="shared" si="1"/>
        <v>0.70267200000000007</v>
      </c>
      <c r="F24" s="74">
        <f t="shared" si="0"/>
        <v>80263345.987452</v>
      </c>
      <c r="G24" s="20">
        <f t="shared" si="0"/>
        <v>15760201.201424621</v>
      </c>
      <c r="H24" s="21">
        <f t="shared" si="0"/>
        <v>226931395.46326724</v>
      </c>
      <c r="K24" s="80"/>
    </row>
    <row r="25" spans="1:11" x14ac:dyDescent="0.25">
      <c r="A25" s="7" t="s">
        <v>30</v>
      </c>
      <c r="B25" s="8">
        <v>316182687.59169757</v>
      </c>
      <c r="C25" s="76">
        <v>0.30180099999999999</v>
      </c>
      <c r="D25" s="42">
        <v>8.0881999999999996E-2</v>
      </c>
      <c r="E25" s="81">
        <f t="shared" si="1"/>
        <v>0.617317</v>
      </c>
      <c r="F25" s="74">
        <f t="shared" si="0"/>
        <v>95424251.297861919</v>
      </c>
      <c r="G25" s="20">
        <f t="shared" si="0"/>
        <v>25573488.137791682</v>
      </c>
      <c r="H25" s="21">
        <f t="shared" si="0"/>
        <v>195184948.15604398</v>
      </c>
      <c r="K25" s="80"/>
    </row>
    <row r="26" spans="1:11" ht="15.75" thickBot="1" x14ac:dyDescent="0.3">
      <c r="A26" s="22" t="s">
        <v>31</v>
      </c>
      <c r="B26" s="23">
        <v>170392375.59602052</v>
      </c>
      <c r="C26" s="82">
        <v>0.23120599999999999</v>
      </c>
      <c r="D26" s="83">
        <v>3.9343999999999997E-2</v>
      </c>
      <c r="E26" s="84">
        <f t="shared" si="1"/>
        <v>0.72944999999999993</v>
      </c>
      <c r="F26" s="75">
        <f t="shared" si="0"/>
        <v>39395739.592053518</v>
      </c>
      <c r="G26" s="28">
        <f t="shared" si="0"/>
        <v>6703917.6254498307</v>
      </c>
      <c r="H26" s="29">
        <f t="shared" si="0"/>
        <v>124292718.37851715</v>
      </c>
    </row>
    <row r="27" spans="1:11" ht="15.75" thickBot="1" x14ac:dyDescent="0.3">
      <c r="A27" s="1" t="s">
        <v>32</v>
      </c>
      <c r="B27" s="2">
        <f>SUM(B3:B26)</f>
        <v>17511312783.000004</v>
      </c>
      <c r="C27" s="78">
        <f>F27/B27</f>
        <v>0.23337148116062095</v>
      </c>
      <c r="D27" s="79">
        <f>G27/B27</f>
        <v>5.5204138145448972E-2</v>
      </c>
      <c r="E27" s="77">
        <f>H27/B27</f>
        <v>0.71142438069392977</v>
      </c>
      <c r="F27" s="89">
        <f>SUM(F3:F26)</f>
        <v>4086641001.2356262</v>
      </c>
      <c r="G27" s="90">
        <f>SUM(G3:G26)</f>
        <v>966696929.98089874</v>
      </c>
      <c r="H27" s="33">
        <f>SUM(H3:H26)</f>
        <v>12457974851.783474</v>
      </c>
    </row>
  </sheetData>
  <sortState xmlns:xlrd2="http://schemas.microsoft.com/office/spreadsheetml/2017/richdata2" ref="K2:K25">
    <sortCondition descending="1" ref="K2:K25"/>
  </sortState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Menu</vt:lpstr>
      <vt:lpstr>R&amp;Ks by Gender</vt:lpstr>
      <vt:lpstr>National Age Population Pyramid</vt:lpstr>
      <vt:lpstr>R&amp;Ks by Ancestry</vt:lpstr>
      <vt:lpstr>R&amp;Ks by Religion</vt:lpstr>
      <vt:lpstr>R&amp;Ks by Citizenship Statuses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Hayes</dc:creator>
  <cp:lastModifiedBy>Danny Hayes</cp:lastModifiedBy>
  <dcterms:created xsi:type="dcterms:W3CDTF">2021-01-08T12:51:54Z</dcterms:created>
  <dcterms:modified xsi:type="dcterms:W3CDTF">2021-03-29T01:10:34Z</dcterms:modified>
</cp:coreProperties>
</file>